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accounts\Common Files\Fees\_Forms and Guidance to be sent out\2020\Guidelines effective 1May 2020\"/>
    </mc:Choice>
  </mc:AlternateContent>
  <xr:revisionPtr revIDLastSave="0" documentId="13_ncr:1_{FC637130-1FDE-46DF-A128-08360B033BEB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" sheetId="22" r:id="rId1"/>
    <sheet name="Form" sheetId="21" r:id="rId2"/>
    <sheet name="2020 Fees Table" sheetId="2" r:id="rId3"/>
    <sheet name="NL table" sheetId="23" state="hidden" r:id="rId4"/>
    <sheet name="Benefice" sheetId="24" state="hidden" r:id="rId5"/>
  </sheets>
  <definedNames>
    <definedName name="abbotsbury">Benefice!$D$3:$D$5</definedName>
    <definedName name="alderholt">Benefice!$E$3</definedName>
    <definedName name="aldhelm">Benefice!$CW$3:$CW$9</definedName>
    <definedName name="amesbury">Benefice!$F$3</definedName>
    <definedName name="amount">'2020 Fees Table'!$F:$I</definedName>
    <definedName name="atworth">Benefice!$G$3:$G$4</definedName>
    <definedName name="Avon_River">Benefice!$H$3:$H$9</definedName>
    <definedName name="baptism">'2020 Fees Table'!$F$3:$F$4</definedName>
    <definedName name="bartholomew">Benefice!$CX$3:$CX$7</definedName>
    <definedName name="Beaminster">Benefice!$I$3:$I$14</definedName>
    <definedName name="bemerton">Benefice!$J$3</definedName>
    <definedName name="benefice">Benefice!$B$3:$B$134</definedName>
    <definedName name="benefice2">Benefice!$B$3:$C$134</definedName>
    <definedName name="blandford">Benefice!$K$3:$K$4</definedName>
    <definedName name="bourne_valley">Benefice!$L$3:$L$7</definedName>
    <definedName name="bradfordoa">Benefice!$M$3:$M$5</definedName>
    <definedName name="branksome_park">Benefice!$N$3</definedName>
    <definedName name="branksome_sta">Benefice!$O$3</definedName>
    <definedName name="branksome_stc">Benefice!$P$3</definedName>
    <definedName name="bratton">Benefice!$Q$3:$Q$6</definedName>
    <definedName name="bride_valley">Benefice!$R$3:$R$9</definedName>
    <definedName name="bridge_parishes">Benefice!$S$3:$S$5</definedName>
    <definedName name="bridport">Benefice!$T$3</definedName>
    <definedName name="broadstone">Benefice!$U$3</definedName>
    <definedName name="broughton_g">Benefice!$V$3:$V$5</definedName>
    <definedName name="buckland">Benefice!$W$3:$W$6</definedName>
    <definedName name="canalside">Benefice!$X$3:$X$5</definedName>
    <definedName name="canford_cliffs">Benefice!$Y$3</definedName>
    <definedName name="canford_heath">Benefice!$Z$3</definedName>
    <definedName name="canford_magna">Benefice!$AA$3</definedName>
    <definedName name="cannings">Benefice!$AB$3:$AB$9</definedName>
    <definedName name="chalke">Benefice!$AC$3:$AC$11</definedName>
    <definedName name="charminster">Benefice!$AD$3:$AD$8</definedName>
    <definedName name="chase">Benefice!$AE$3:$AE$11</definedName>
    <definedName name="chickerell">Benefice!$AF$3:$AF$4</definedName>
    <definedName name="clarendon">Benefice!$AG$3:$AG$8</definedName>
    <definedName name="cley">Benefice!$AH$3:$AH$4</definedName>
    <definedName name="colehill">Benefice!$AI$3</definedName>
    <definedName name="corf_m">Benefice!$AJ$3</definedName>
    <definedName name="creekmoor">Benefice!$AL$3</definedName>
    <definedName name="devizes_j_m">Benefice!$AM$3</definedName>
    <definedName name="devizes_p">Benefice!$AN$3</definedName>
    <definedName name="dorchester">Benefice!$AO$3:$AO$6</definedName>
    <definedName name="downlands">Benefice!$DT$3:$DT$6</definedName>
    <definedName name="eggardon">Benefice!$AP$3:$AP$6</definedName>
    <definedName name="ensbury">Benefice!$AQ$3</definedName>
    <definedName name="fees">'2020 Fees Table'!$A:$I</definedName>
    <definedName name="fisherton">Benefice!$AR$3</definedName>
    <definedName name="forest">Benefice!$AS$3:$AS$8</definedName>
    <definedName name="funerals">'2020 Fees Table'!$L$12:$L$27</definedName>
    <definedName name="gillingham">Benefice!$AT$3:$AT$5</definedName>
    <definedName name="golden">Benefice!$AU$3:$AU$12</definedName>
    <definedName name="hampreston">Benefice!$AV$3:$AV$4</definedName>
    <definedName name="hamworthy">Benefice!$AW$3</definedName>
    <definedName name="harnham">Benefice!$AX$3</definedName>
    <definedName name="hazelbury">Benefice!$AY$3:$AY$8</definedName>
    <definedName name="heatherlands">Benefice!$AZ$3</definedName>
    <definedName name="iwerne">Benefice!$BA$3:$BA$7</definedName>
    <definedName name="kennet">Benefice!$DH$3:$DH$7</definedName>
    <definedName name="kinson">Benefice!$BB$3:$BB$4</definedName>
    <definedName name="lavingtons">Benefice!$BC$3:$BC$7</definedName>
    <definedName name="lilliput">Benefice!$BD$3</definedName>
    <definedName name="longfleet">Benefice!$BE$3</definedName>
    <definedName name="ludgershall">Benefice!$BF$3:$BF$4</definedName>
    <definedName name="lulworths">Benefice!$BG$3:$BG$4</definedName>
    <definedName name="lyneham">Benefice!$BH$3:$BH$7</definedName>
    <definedName name="lytchetts">Benefice!$BI$3:$BI$4</definedName>
    <definedName name="marden">Benefice!$BJ$3:$BJ$6</definedName>
    <definedName name="marlborough">Benefice!$BK$3:$BK$5</definedName>
    <definedName name="marnhull">Benefice!$BL$3</definedName>
    <definedName name="marriage">'2020 Fees Table'!$F$6:$F$9</definedName>
    <definedName name="Marriages">'2020 Fees Table'!$F$6:$F$9</definedName>
    <definedName name="melbury">Benefice!$BM$3:$BM$15</definedName>
    <definedName name="melksham">Benefice!$BN$3</definedName>
    <definedName name="mere">Benefice!$BO$3:$BO$5</definedName>
    <definedName name="monuments">'2020 Fees Table'!$F$31:$F$34</definedName>
    <definedName name="moors">Benefice!$DQ$3</definedName>
    <definedName name="moreton">Benefice!$BP$3:$BP$5</definedName>
    <definedName name="n_bradford">Benefice!$BS$3:$BS$6</definedName>
    <definedName name="n_bradley">Benefice!$BT$3:$BT$4</definedName>
    <definedName name="nadder">Benefice!$BQ$3:$BQ$16</definedName>
    <definedName name="NL_CODES">'NL table'!$A$2:$F$492</definedName>
    <definedName name="oakdale">Benefice!$BU$3</definedName>
    <definedName name="okeford">Benefice!$BV$3:$BV$7</definedName>
    <definedName name="oldbury">Benefice!$BW$3:$BW$7</definedName>
    <definedName name="Parishes">Benefice!$D$2:$EE$18</definedName>
    <definedName name="parkstone_l">Benefice!$BX$3</definedName>
    <definedName name="parkstone_p">Benefice!$BY$3</definedName>
    <definedName name="parley">Benefice!$DR$3</definedName>
    <definedName name="pewsey">Benefice!$DK$3:$DK$17</definedName>
    <definedName name="piddle">Benefice!$BZ$3:$BZ$8</definedName>
    <definedName name="pimperne">Benefice!$CA$3:$CA$5</definedName>
    <definedName name="poole">Benefice!$CB$3</definedName>
    <definedName name="portland">Benefice!$CC$3</definedName>
    <definedName name="_xlnm.Print_Area" localSheetId="2">'2020 Fees Table'!$A$1:$E$44</definedName>
    <definedName name="_xlnm.Print_Area" localSheetId="1">Form!$A$1:$P$142</definedName>
    <definedName name="_xlnm.Print_Area" localSheetId="0">Instructions!$A$1:$F$34</definedName>
    <definedName name="_xlnm.Print_Titles" localSheetId="1">Form!$52:$52</definedName>
    <definedName name="puddletown">Benefice!$CD$3:$CD$5</definedName>
    <definedName name="queen">Benefice!$CE$3:$CE$7</definedName>
    <definedName name="quintet">Benefice!$AK$3:$AK$6</definedName>
    <definedName name="radipole">Benefice!$CF$3</definedName>
    <definedName name="red_post">Benefice!$CG$3:$CG$7</definedName>
    <definedName name="ridgeway">Benefice!$CH$3:$CH$5</definedName>
    <definedName name="rowde_bromham">Benefice!$CI$3:$CI$4</definedName>
    <definedName name="rwb">Benefice!$CJ$3</definedName>
    <definedName name="savernake">Benefice!$CP$3:$CP$13</definedName>
    <definedName name="sbury_f">Benefice!$CL$3:$CL$4</definedName>
    <definedName name="sbury_m">Benefice!$CN$3</definedName>
    <definedName name="sbury_M_a">Benefice!$CM$3:$CM$4</definedName>
    <definedName name="sbury_plain">Benefice!$CK$3</definedName>
    <definedName name="sbury_t">Benefice!$CO$3</definedName>
    <definedName name="searches">'2020 Fees Table'!$L$37:$L$42</definedName>
    <definedName name="shaftesbury">Benefice!$CQ$3:$CQ$8</definedName>
    <definedName name="sherborne">Benefice!$CR$3:$CR$5</definedName>
    <definedName name="sixpenny">Benefice!$CS$3:$CS$4</definedName>
    <definedName name="southbroom">Benefice!$CT$3</definedName>
    <definedName name="spetisbury">Benefice!$CU$3:$CU$5</definedName>
    <definedName name="spire">Benefice!$CV$3:$CV$6</definedName>
    <definedName name="stour">Benefice!$CY$3:$CY$9</definedName>
    <definedName name="studley">Benefice!$CZ$3</definedName>
    <definedName name="sturminster">Benefice!$DA$3:$DA$5</definedName>
    <definedName name="swanage">Benefice!$DB$3:$DB$4</definedName>
    <definedName name="talbot">Benefice!$DC$3</definedName>
    <definedName name="three">Benefice!$DE$3:$DE$18</definedName>
    <definedName name="till">Benefice!$EE$3:$EE$5</definedName>
    <definedName name="trowbridge_j">Benefice!$DF$3:$DF$4</definedName>
    <definedName name="trowbridge_t">Benefice!$DG$3:$DG$4</definedName>
    <definedName name="u_stour">Benefice!$DI$3</definedName>
    <definedName name="verwood">Benefice!$DL$3</definedName>
    <definedName name="wareham">Benefice!$DM$3</definedName>
    <definedName name="warminster">Benefice!$DN$3</definedName>
    <definedName name="watercombe">Benefice!$DO$3:$DO$7</definedName>
    <definedName name="wellsprings">Benefice!$DP$3:$DP$7</definedName>
    <definedName name="were">Benefice!$DD$3:$DD$5</definedName>
    <definedName name="west_p">Benefice!$DS$3:$DS$5</definedName>
    <definedName name="weymouth_ht">Benefice!$DU$3</definedName>
    <definedName name="weymouth_p">Benefice!$DW$3</definedName>
    <definedName name="weymouth_r">Benefice!$DV$3:$DV$8</definedName>
    <definedName name="white_horse">Benefice!$DX$3:$DX$4</definedName>
    <definedName name="whitton">Benefice!$DY$3:$DY$7</definedName>
    <definedName name="wilton">Benefice!$DZ$3</definedName>
    <definedName name="wimborne">Benefice!$BR$3</definedName>
    <definedName name="wimborne_m">Benefice!$EA$3:$EA$7</definedName>
    <definedName name="winterborne">Benefice!$EB$3:$EB$8</definedName>
    <definedName name="woodford">Benefice!$EC$3</definedName>
    <definedName name="wyke">Benefice!$ED$3</definedName>
    <definedName name="wylye">Benefice!$DJ$3:$DJ$10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0" i="21" l="1"/>
  <c r="F118" i="21" l="1"/>
  <c r="L56" i="21"/>
  <c r="J56" i="21"/>
  <c r="H8" i="21"/>
  <c r="E27" i="2"/>
  <c r="I27" i="2" s="1"/>
  <c r="H27" i="2"/>
  <c r="G27" i="2"/>
  <c r="E24" i="2"/>
  <c r="I24" i="2" s="1"/>
  <c r="H24" i="2"/>
  <c r="G24" i="2"/>
  <c r="D31" i="24"/>
  <c r="M110" i="21" l="1"/>
  <c r="N110" i="21"/>
  <c r="K109" i="21" l="1"/>
  <c r="K108" i="21"/>
  <c r="K107" i="21"/>
  <c r="K106" i="21"/>
  <c r="K105" i="21"/>
  <c r="P142" i="21" l="1"/>
  <c r="O142" i="21"/>
  <c r="N142" i="21"/>
  <c r="M142" i="21"/>
  <c r="L142" i="21"/>
  <c r="P141" i="21"/>
  <c r="O141" i="21"/>
  <c r="N141" i="21"/>
  <c r="M141" i="21"/>
  <c r="L141" i="21"/>
  <c r="P140" i="21"/>
  <c r="O140" i="21"/>
  <c r="N140" i="21"/>
  <c r="M140" i="21"/>
  <c r="L140" i="21"/>
  <c r="P139" i="21"/>
  <c r="O139" i="21"/>
  <c r="N139" i="21"/>
  <c r="M139" i="21"/>
  <c r="L139" i="21"/>
  <c r="P138" i="21"/>
  <c r="O138" i="21"/>
  <c r="N138" i="21"/>
  <c r="M138" i="21"/>
  <c r="L138" i="21"/>
  <c r="P137" i="21"/>
  <c r="O137" i="21"/>
  <c r="N137" i="21"/>
  <c r="M137" i="21"/>
  <c r="L137" i="21"/>
  <c r="P136" i="21"/>
  <c r="O136" i="21"/>
  <c r="N136" i="21"/>
  <c r="M136" i="21"/>
  <c r="L136" i="21"/>
  <c r="P135" i="21"/>
  <c r="O135" i="21"/>
  <c r="N135" i="21"/>
  <c r="M135" i="21"/>
  <c r="L135" i="21"/>
  <c r="P134" i="21"/>
  <c r="O134" i="21"/>
  <c r="N134" i="21"/>
  <c r="M134" i="21"/>
  <c r="L134" i="21"/>
  <c r="P133" i="21"/>
  <c r="O133" i="21"/>
  <c r="N133" i="21"/>
  <c r="M133" i="21"/>
  <c r="L133" i="21"/>
  <c r="F129" i="21"/>
  <c r="F128" i="21"/>
  <c r="P128" i="21" s="1"/>
  <c r="F127" i="21"/>
  <c r="K127" i="21" s="1"/>
  <c r="F126" i="21"/>
  <c r="F125" i="21"/>
  <c r="F124" i="21"/>
  <c r="K124" i="21" s="1"/>
  <c r="F123" i="21"/>
  <c r="I123" i="21" s="1"/>
  <c r="F122" i="21"/>
  <c r="F121" i="21"/>
  <c r="F120" i="21"/>
  <c r="F119" i="21"/>
  <c r="F117" i="21"/>
  <c r="F116" i="21"/>
  <c r="F115" i="21"/>
  <c r="F114" i="21"/>
  <c r="E14" i="2"/>
  <c r="I14" i="2" s="1"/>
  <c r="E13" i="2"/>
  <c r="I13" i="2" s="1"/>
  <c r="E3" i="2"/>
  <c r="I3" i="2" s="1"/>
  <c r="G3" i="2"/>
  <c r="H3" i="2"/>
  <c r="E4" i="2"/>
  <c r="I4" i="2" s="1"/>
  <c r="G4" i="2"/>
  <c r="H4" i="2"/>
  <c r="G5" i="2"/>
  <c r="H5" i="2"/>
  <c r="I5" i="2"/>
  <c r="E6" i="2"/>
  <c r="I6" i="2" s="1"/>
  <c r="G6" i="2"/>
  <c r="H6" i="2"/>
  <c r="E7" i="2"/>
  <c r="I7" i="2" s="1"/>
  <c r="G7" i="2"/>
  <c r="H7" i="2"/>
  <c r="E8" i="2"/>
  <c r="I8" i="2" s="1"/>
  <c r="G8" i="2"/>
  <c r="H8" i="2"/>
  <c r="E9" i="2"/>
  <c r="I9" i="2" s="1"/>
  <c r="G9" i="2"/>
  <c r="H9" i="2"/>
  <c r="G10" i="2"/>
  <c r="H10" i="2"/>
  <c r="I10" i="2"/>
  <c r="G11" i="2"/>
  <c r="H11" i="2"/>
  <c r="I11" i="2"/>
  <c r="E12" i="2"/>
  <c r="I12" i="2" s="1"/>
  <c r="G12" i="2"/>
  <c r="H12" i="2"/>
  <c r="G13" i="2"/>
  <c r="H13" i="2"/>
  <c r="G14" i="2"/>
  <c r="H14" i="2"/>
  <c r="E15" i="2"/>
  <c r="I15" i="2" s="1"/>
  <c r="G15" i="2"/>
  <c r="H15" i="2"/>
  <c r="E16" i="2"/>
  <c r="I16" i="2" s="1"/>
  <c r="G16" i="2"/>
  <c r="H16" i="2"/>
  <c r="E17" i="2"/>
  <c r="I17" i="2" s="1"/>
  <c r="G17" i="2"/>
  <c r="H17" i="2"/>
  <c r="E18" i="2"/>
  <c r="I18" i="2" s="1"/>
  <c r="G18" i="2"/>
  <c r="H18" i="2"/>
  <c r="E19" i="2"/>
  <c r="I19" i="2" s="1"/>
  <c r="G19" i="2"/>
  <c r="H19" i="2"/>
  <c r="G20" i="2"/>
  <c r="H20" i="2"/>
  <c r="I20" i="2"/>
  <c r="E21" i="2"/>
  <c r="I21" i="2" s="1"/>
  <c r="G21" i="2"/>
  <c r="H21" i="2"/>
  <c r="E22" i="2"/>
  <c r="I22" i="2" s="1"/>
  <c r="G22" i="2"/>
  <c r="H22" i="2"/>
  <c r="E23" i="2"/>
  <c r="I23" i="2" s="1"/>
  <c r="H97" i="21"/>
  <c r="K97" i="21" s="1"/>
  <c r="G23" i="2"/>
  <c r="H23" i="2"/>
  <c r="E25" i="2"/>
  <c r="I25" i="2" s="1"/>
  <c r="G25" i="2"/>
  <c r="H25" i="2"/>
  <c r="E26" i="2"/>
  <c r="I26" i="2" s="1"/>
  <c r="G26" i="2"/>
  <c r="H26" i="2"/>
  <c r="E29" i="2"/>
  <c r="I29" i="2" s="1"/>
  <c r="G29" i="2"/>
  <c r="H29" i="2"/>
  <c r="G30" i="2"/>
  <c r="H30" i="2"/>
  <c r="I30" i="2"/>
  <c r="E31" i="2"/>
  <c r="I31" i="2" s="1"/>
  <c r="G31" i="2"/>
  <c r="H31" i="2"/>
  <c r="E32" i="2"/>
  <c r="I32" i="2" s="1"/>
  <c r="G32" i="2"/>
  <c r="H32" i="2"/>
  <c r="E33" i="2"/>
  <c r="I33" i="2" s="1"/>
  <c r="G33" i="2"/>
  <c r="H33" i="2"/>
  <c r="E34" i="2"/>
  <c r="I34" i="2" s="1"/>
  <c r="G34" i="2"/>
  <c r="H34" i="2"/>
  <c r="G35" i="2"/>
  <c r="H35" i="2"/>
  <c r="I35" i="2"/>
  <c r="G36" i="2"/>
  <c r="H36" i="2"/>
  <c r="I36" i="2"/>
  <c r="E37" i="2"/>
  <c r="I37" i="2" s="1"/>
  <c r="G37" i="2"/>
  <c r="H37" i="2"/>
  <c r="E38" i="2"/>
  <c r="I38" i="2" s="1"/>
  <c r="G38" i="2"/>
  <c r="H38" i="2"/>
  <c r="G39" i="2"/>
  <c r="H39" i="2"/>
  <c r="I39" i="2"/>
  <c r="E40" i="2"/>
  <c r="I40" i="2" s="1"/>
  <c r="G40" i="2"/>
  <c r="H40" i="2"/>
  <c r="E41" i="2"/>
  <c r="I41" i="2" s="1"/>
  <c r="G41" i="2"/>
  <c r="H41" i="2"/>
  <c r="E42" i="2"/>
  <c r="I42" i="2" s="1"/>
  <c r="G42" i="2"/>
  <c r="H42" i="2"/>
  <c r="G43" i="2"/>
  <c r="H43" i="2"/>
  <c r="I43" i="2"/>
  <c r="E44" i="2"/>
  <c r="I44" i="2" s="1"/>
  <c r="G44" i="2"/>
  <c r="H44" i="2"/>
  <c r="J7" i="21"/>
  <c r="J8" i="21"/>
  <c r="J9" i="21"/>
  <c r="J10" i="21"/>
  <c r="J11" i="21"/>
  <c r="J12" i="21"/>
  <c r="J13" i="21"/>
  <c r="J14" i="21"/>
  <c r="J15" i="21"/>
  <c r="J16" i="21"/>
  <c r="J18" i="21"/>
  <c r="J19" i="21"/>
  <c r="J20" i="21"/>
  <c r="J21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7" i="21"/>
  <c r="J58" i="21"/>
  <c r="J59" i="21"/>
  <c r="J60" i="21"/>
  <c r="J61" i="21"/>
  <c r="J62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3" i="21"/>
  <c r="J94" i="21"/>
  <c r="J95" i="21"/>
  <c r="J96" i="21"/>
  <c r="J97" i="21"/>
  <c r="J98" i="21"/>
  <c r="J99" i="21"/>
  <c r="J100" i="21"/>
  <c r="J101" i="21"/>
  <c r="J102" i="21"/>
  <c r="J103" i="21"/>
  <c r="J104" i="21"/>
  <c r="O105" i="21"/>
  <c r="P105" i="21" s="1"/>
  <c r="O106" i="21"/>
  <c r="P106" i="21" s="1"/>
  <c r="O107" i="21"/>
  <c r="P107" i="21" s="1"/>
  <c r="O108" i="21"/>
  <c r="P108" i="21" s="1"/>
  <c r="O109" i="21"/>
  <c r="P109" i="21" s="1"/>
  <c r="H49" i="21"/>
  <c r="K49" i="21" s="1"/>
  <c r="H103" i="21"/>
  <c r="K103" i="21" s="1"/>
  <c r="H28" i="21"/>
  <c r="K28" i="21" s="1"/>
  <c r="J22" i="21"/>
  <c r="P127" i="21" l="1"/>
  <c r="I124" i="21"/>
  <c r="P124" i="21"/>
  <c r="I128" i="21"/>
  <c r="H35" i="21"/>
  <c r="L22" i="21"/>
  <c r="H57" i="21"/>
  <c r="K57" i="21" s="1"/>
  <c r="L98" i="21"/>
  <c r="L8" i="21"/>
  <c r="H29" i="21"/>
  <c r="K29" i="21" s="1"/>
  <c r="L84" i="21"/>
  <c r="L46" i="21"/>
  <c r="H46" i="21"/>
  <c r="K46" i="21" s="1"/>
  <c r="L51" i="21"/>
  <c r="H77" i="21"/>
  <c r="K77" i="21" s="1"/>
  <c r="H68" i="21"/>
  <c r="K68" i="21" s="1"/>
  <c r="L54" i="21"/>
  <c r="H96" i="21"/>
  <c r="K96" i="21" s="1"/>
  <c r="L11" i="21"/>
  <c r="L78" i="21"/>
  <c r="L73" i="21"/>
  <c r="H71" i="21"/>
  <c r="K71" i="21" s="1"/>
  <c r="L38" i="21"/>
  <c r="H63" i="21"/>
  <c r="H95" i="21"/>
  <c r="L75" i="21"/>
  <c r="L32" i="21"/>
  <c r="L83" i="21"/>
  <c r="L50" i="21"/>
  <c r="H44" i="21"/>
  <c r="K44" i="21" s="1"/>
  <c r="L64" i="21"/>
  <c r="H34" i="21"/>
  <c r="K34" i="21" s="1"/>
  <c r="H12" i="21"/>
  <c r="K12" i="21" s="1"/>
  <c r="H19" i="21"/>
  <c r="K19" i="21" s="1"/>
  <c r="L97" i="21"/>
  <c r="O97" i="21" s="1"/>
  <c r="P97" i="21" s="1"/>
  <c r="L19" i="21"/>
  <c r="H10" i="21"/>
  <c r="K10" i="21" s="1"/>
  <c r="L29" i="21"/>
  <c r="L18" i="21"/>
  <c r="L13" i="21"/>
  <c r="H7" i="21"/>
  <c r="K7" i="21" s="1"/>
  <c r="H33" i="21"/>
  <c r="K33" i="21" s="1"/>
  <c r="H11" i="21"/>
  <c r="K11" i="21" s="1"/>
  <c r="L45" i="21"/>
  <c r="L71" i="21"/>
  <c r="L102" i="21"/>
  <c r="H9" i="21"/>
  <c r="K9" i="21" s="1"/>
  <c r="L35" i="21"/>
  <c r="O35" i="21" s="1"/>
  <c r="P35" i="21" s="1"/>
  <c r="H18" i="21"/>
  <c r="K18" i="21" s="1"/>
  <c r="H64" i="21"/>
  <c r="K64" i="21" s="1"/>
  <c r="H67" i="21"/>
  <c r="K67" i="21" s="1"/>
  <c r="H74" i="21"/>
  <c r="K74" i="21" s="1"/>
  <c r="H30" i="21"/>
  <c r="K30" i="21" s="1"/>
  <c r="L63" i="21"/>
  <c r="L42" i="21"/>
  <c r="H56" i="21"/>
  <c r="K56" i="21" s="1"/>
  <c r="K125" i="21" s="1"/>
  <c r="L86" i="21"/>
  <c r="L96" i="21"/>
  <c r="O96" i="21" s="1"/>
  <c r="P96" i="21" s="1"/>
  <c r="H55" i="21"/>
  <c r="K55" i="21" s="1"/>
  <c r="L95" i="21"/>
  <c r="L57" i="21"/>
  <c r="H25" i="21"/>
  <c r="K25" i="21" s="1"/>
  <c r="H37" i="21"/>
  <c r="K37" i="21" s="1"/>
  <c r="L15" i="21"/>
  <c r="L49" i="21"/>
  <c r="O49" i="21" s="1"/>
  <c r="P49" i="21" s="1"/>
  <c r="L77" i="21"/>
  <c r="H14" i="21"/>
  <c r="K14" i="21" s="1"/>
  <c r="H24" i="21"/>
  <c r="K24" i="21" s="1"/>
  <c r="H41" i="21"/>
  <c r="K41" i="21" s="1"/>
  <c r="H40" i="21"/>
  <c r="K40" i="21" s="1"/>
  <c r="L72" i="21"/>
  <c r="L76" i="21"/>
  <c r="L92" i="21"/>
  <c r="L99" i="21"/>
  <c r="L66" i="21"/>
  <c r="H79" i="21"/>
  <c r="K79" i="21" s="1"/>
  <c r="H93" i="21"/>
  <c r="K93" i="21" s="1"/>
  <c r="L26" i="21"/>
  <c r="H27" i="21"/>
  <c r="K27" i="21" s="1"/>
  <c r="L101" i="21"/>
  <c r="H23" i="21"/>
  <c r="K23" i="21" s="1"/>
  <c r="O29" i="21"/>
  <c r="P29" i="21" s="1"/>
  <c r="N114" i="21"/>
  <c r="M114" i="21"/>
  <c r="I118" i="21"/>
  <c r="L118" i="21"/>
  <c r="O118" i="21"/>
  <c r="N118" i="21"/>
  <c r="M118" i="21"/>
  <c r="I122" i="21"/>
  <c r="M122" i="21"/>
  <c r="N122" i="21"/>
  <c r="L122" i="21"/>
  <c r="O122" i="21"/>
  <c r="I125" i="21"/>
  <c r="M125" i="21"/>
  <c r="L125" i="21"/>
  <c r="N125" i="21"/>
  <c r="P129" i="21"/>
  <c r="O129" i="21"/>
  <c r="M129" i="21"/>
  <c r="L129" i="21"/>
  <c r="N129" i="21"/>
  <c r="M115" i="21"/>
  <c r="N115" i="21"/>
  <c r="N119" i="21"/>
  <c r="M119" i="21"/>
  <c r="P123" i="21"/>
  <c r="M123" i="21"/>
  <c r="L123" i="21"/>
  <c r="O123" i="21"/>
  <c r="N123" i="21"/>
  <c r="I126" i="21"/>
  <c r="M126" i="21"/>
  <c r="O126" i="21"/>
  <c r="L126" i="21"/>
  <c r="N126" i="21"/>
  <c r="N116" i="21"/>
  <c r="M116" i="21"/>
  <c r="L120" i="21"/>
  <c r="N120" i="21"/>
  <c r="M120" i="21"/>
  <c r="I127" i="21"/>
  <c r="M127" i="21"/>
  <c r="L127" i="21"/>
  <c r="N127" i="21"/>
  <c r="O127" i="21"/>
  <c r="I114" i="21"/>
  <c r="I117" i="21"/>
  <c r="N117" i="21"/>
  <c r="M117" i="21"/>
  <c r="I121" i="21"/>
  <c r="M121" i="21"/>
  <c r="N121" i="21"/>
  <c r="M124" i="21"/>
  <c r="L124" i="21"/>
  <c r="N124" i="21"/>
  <c r="O124" i="21"/>
  <c r="K128" i="21"/>
  <c r="M128" i="21"/>
  <c r="O128" i="21"/>
  <c r="L128" i="21"/>
  <c r="N128" i="21"/>
  <c r="I115" i="21"/>
  <c r="I120" i="21"/>
  <c r="K122" i="21"/>
  <c r="P122" i="21"/>
  <c r="I119" i="21"/>
  <c r="I116" i="21"/>
  <c r="K123" i="21"/>
  <c r="K118" i="21"/>
  <c r="P126" i="21"/>
  <c r="P118" i="21"/>
  <c r="I129" i="21"/>
  <c r="K126" i="21"/>
  <c r="K129" i="21"/>
  <c r="K35" i="21"/>
  <c r="H75" i="21"/>
  <c r="H26" i="21"/>
  <c r="L88" i="21"/>
  <c r="H60" i="21"/>
  <c r="L24" i="21"/>
  <c r="L68" i="21"/>
  <c r="H89" i="21"/>
  <c r="H90" i="21"/>
  <c r="L33" i="21"/>
  <c r="L90" i="21"/>
  <c r="H66" i="21"/>
  <c r="H21" i="21"/>
  <c r="L93" i="21"/>
  <c r="L53" i="21"/>
  <c r="H83" i="21"/>
  <c r="H101" i="21"/>
  <c r="H80" i="21"/>
  <c r="H43" i="21"/>
  <c r="H38" i="21"/>
  <c r="H20" i="21"/>
  <c r="H48" i="21"/>
  <c r="H82" i="21"/>
  <c r="L43" i="21"/>
  <c r="H36" i="21"/>
  <c r="H102" i="21"/>
  <c r="H73" i="21"/>
  <c r="H39" i="21"/>
  <c r="H98" i="21"/>
  <c r="H94" i="21"/>
  <c r="H76" i="21"/>
  <c r="L48" i="21"/>
  <c r="H61" i="21"/>
  <c r="L10" i="21"/>
  <c r="L9" i="21"/>
  <c r="H31" i="21"/>
  <c r="L80" i="21"/>
  <c r="H65" i="21"/>
  <c r="H42" i="21"/>
  <c r="H92" i="21"/>
  <c r="L36" i="21"/>
  <c r="L79" i="21"/>
  <c r="H51" i="21"/>
  <c r="L74" i="21"/>
  <c r="H15" i="21"/>
  <c r="L44" i="21"/>
  <c r="H50" i="21"/>
  <c r="H47" i="21"/>
  <c r="L20" i="21"/>
  <c r="H58" i="21"/>
  <c r="H78" i="21"/>
  <c r="L39" i="21"/>
  <c r="L16" i="21"/>
  <c r="L62" i="21"/>
  <c r="L27" i="21"/>
  <c r="H16" i="21"/>
  <c r="L34" i="21"/>
  <c r="H69" i="21"/>
  <c r="H72" i="21"/>
  <c r="H84" i="21"/>
  <c r="H53" i="21"/>
  <c r="L28" i="21"/>
  <c r="O28" i="21" s="1"/>
  <c r="P28" i="21" s="1"/>
  <c r="L30" i="21"/>
  <c r="H81" i="21"/>
  <c r="L23" i="21"/>
  <c r="L12" i="21"/>
  <c r="L65" i="21"/>
  <c r="H22" i="21"/>
  <c r="L47" i="21"/>
  <c r="H32" i="21"/>
  <c r="L81" i="21"/>
  <c r="H99" i="21"/>
  <c r="H54" i="21"/>
  <c r="H59" i="21"/>
  <c r="L70" i="21"/>
  <c r="L21" i="21"/>
  <c r="H86" i="21"/>
  <c r="L67" i="21"/>
  <c r="L89" i="21"/>
  <c r="L61" i="21"/>
  <c r="L7" i="21"/>
  <c r="H70" i="21"/>
  <c r="L69" i="21"/>
  <c r="L94" i="21"/>
  <c r="H45" i="21"/>
  <c r="L31" i="21"/>
  <c r="L60" i="21"/>
  <c r="H88" i="21"/>
  <c r="H85" i="21"/>
  <c r="L58" i="21"/>
  <c r="L25" i="21"/>
  <c r="L85" i="21"/>
  <c r="L41" i="21"/>
  <c r="H62" i="21"/>
  <c r="L14" i="21"/>
  <c r="L37" i="21"/>
  <c r="L82" i="21"/>
  <c r="L40" i="21"/>
  <c r="H13" i="21"/>
  <c r="L87" i="21"/>
  <c r="L55" i="21"/>
  <c r="L103" i="21"/>
  <c r="O103" i="21" s="1"/>
  <c r="P103" i="21" s="1"/>
  <c r="H87" i="21"/>
  <c r="L59" i="21"/>
  <c r="L115" i="21" l="1"/>
  <c r="L121" i="21"/>
  <c r="L116" i="21"/>
  <c r="L119" i="21"/>
  <c r="J63" i="21"/>
  <c r="J110" i="21" s="1"/>
  <c r="L117" i="21"/>
  <c r="O46" i="21"/>
  <c r="P46" i="21" s="1"/>
  <c r="O68" i="21"/>
  <c r="P68" i="21" s="1"/>
  <c r="O77" i="21"/>
  <c r="P77" i="21" s="1"/>
  <c r="O57" i="21"/>
  <c r="O44" i="21"/>
  <c r="P44" i="21" s="1"/>
  <c r="O33" i="21"/>
  <c r="P33" i="21" s="1"/>
  <c r="O67" i="21"/>
  <c r="P67" i="21" s="1"/>
  <c r="O27" i="21"/>
  <c r="P27" i="21" s="1"/>
  <c r="O9" i="21"/>
  <c r="P9" i="21" s="1"/>
  <c r="O74" i="21"/>
  <c r="P74" i="21" s="1"/>
  <c r="O30" i="21"/>
  <c r="P30" i="21" s="1"/>
  <c r="O41" i="21"/>
  <c r="P41" i="21" s="1"/>
  <c r="O12" i="21"/>
  <c r="P12" i="21" s="1"/>
  <c r="O37" i="21"/>
  <c r="P37" i="21" s="1"/>
  <c r="O23" i="21"/>
  <c r="O55" i="21"/>
  <c r="P55" i="21" s="1"/>
  <c r="O79" i="21"/>
  <c r="P79" i="21" s="1"/>
  <c r="O10" i="21"/>
  <c r="P10" i="21" s="1"/>
  <c r="O93" i="21"/>
  <c r="P93" i="21" s="1"/>
  <c r="O24" i="21"/>
  <c r="P24" i="21" s="1"/>
  <c r="O18" i="21"/>
  <c r="P18" i="21" s="1"/>
  <c r="O56" i="21"/>
  <c r="O34" i="21"/>
  <c r="P34" i="21" s="1"/>
  <c r="O64" i="21"/>
  <c r="P64" i="21" s="1"/>
  <c r="O14" i="21"/>
  <c r="P14" i="21" s="1"/>
  <c r="O25" i="21"/>
  <c r="P25" i="21" s="1"/>
  <c r="O11" i="21"/>
  <c r="P11" i="21" s="1"/>
  <c r="O19" i="21"/>
  <c r="P19" i="21" s="1"/>
  <c r="O71" i="21"/>
  <c r="P71" i="21" s="1"/>
  <c r="O40" i="21"/>
  <c r="P40" i="21" s="1"/>
  <c r="O63" i="21"/>
  <c r="K95" i="21"/>
  <c r="O95" i="21"/>
  <c r="P95" i="21" s="1"/>
  <c r="O7" i="21"/>
  <c r="P7" i="21" s="1"/>
  <c r="L110" i="21"/>
  <c r="L114" i="21"/>
  <c r="N131" i="21"/>
  <c r="M131" i="21"/>
  <c r="K87" i="21"/>
  <c r="O87" i="21"/>
  <c r="P87" i="21" s="1"/>
  <c r="K13" i="21"/>
  <c r="O13" i="21"/>
  <c r="P13" i="21" s="1"/>
  <c r="O99" i="21"/>
  <c r="P99" i="21" s="1"/>
  <c r="K99" i="21"/>
  <c r="O22" i="21"/>
  <c r="K22" i="21"/>
  <c r="K81" i="21"/>
  <c r="O81" i="21"/>
  <c r="P81" i="21" s="1"/>
  <c r="K84" i="21"/>
  <c r="O84" i="21"/>
  <c r="P84" i="21" s="1"/>
  <c r="K16" i="21"/>
  <c r="O16" i="21"/>
  <c r="P16" i="21" s="1"/>
  <c r="K47" i="21"/>
  <c r="O47" i="21"/>
  <c r="P47" i="21" s="1"/>
  <c r="K92" i="21"/>
  <c r="O92" i="21"/>
  <c r="P92" i="21" s="1"/>
  <c r="K31" i="21"/>
  <c r="O31" i="21"/>
  <c r="P31" i="21" s="1"/>
  <c r="K39" i="21"/>
  <c r="O39" i="21"/>
  <c r="P39" i="21" s="1"/>
  <c r="K38" i="21"/>
  <c r="O38" i="21"/>
  <c r="P38" i="21" s="1"/>
  <c r="K83" i="21"/>
  <c r="O83" i="21"/>
  <c r="P83" i="21" s="1"/>
  <c r="K66" i="21"/>
  <c r="O66" i="21"/>
  <c r="P66" i="21" s="1"/>
  <c r="K89" i="21"/>
  <c r="O89" i="21"/>
  <c r="P89" i="21" s="1"/>
  <c r="O70" i="21"/>
  <c r="P70" i="21" s="1"/>
  <c r="K70" i="21"/>
  <c r="K72" i="21"/>
  <c r="O72" i="21"/>
  <c r="P72" i="21" s="1"/>
  <c r="O78" i="21"/>
  <c r="P78" i="21" s="1"/>
  <c r="K78" i="21"/>
  <c r="K50" i="21"/>
  <c r="O50" i="21"/>
  <c r="P50" i="21" s="1"/>
  <c r="K51" i="21"/>
  <c r="O51" i="21"/>
  <c r="P51" i="21" s="1"/>
  <c r="K42" i="21"/>
  <c r="O42" i="21"/>
  <c r="P42" i="21" s="1"/>
  <c r="K76" i="21"/>
  <c r="O76" i="21"/>
  <c r="P76" i="21" s="1"/>
  <c r="K73" i="21"/>
  <c r="O73" i="21"/>
  <c r="P73" i="21" s="1"/>
  <c r="K82" i="21"/>
  <c r="O82" i="21"/>
  <c r="P82" i="21" s="1"/>
  <c r="K43" i="21"/>
  <c r="O43" i="21"/>
  <c r="P43" i="21" s="1"/>
  <c r="K26" i="21"/>
  <c r="O26" i="21"/>
  <c r="P26" i="21" s="1"/>
  <c r="K62" i="21"/>
  <c r="O62" i="21"/>
  <c r="P62" i="21" s="1"/>
  <c r="K85" i="21"/>
  <c r="O85" i="21"/>
  <c r="P85" i="21" s="1"/>
  <c r="O45" i="21"/>
  <c r="P45" i="21" s="1"/>
  <c r="K45" i="21"/>
  <c r="O8" i="21"/>
  <c r="P8" i="21" s="1"/>
  <c r="K8" i="21"/>
  <c r="K59" i="21"/>
  <c r="O59" i="21"/>
  <c r="P59" i="21" s="1"/>
  <c r="K32" i="21"/>
  <c r="O32" i="21"/>
  <c r="P32" i="21" s="1"/>
  <c r="O69" i="21"/>
  <c r="P69" i="21" s="1"/>
  <c r="K69" i="21"/>
  <c r="K58" i="21"/>
  <c r="O58" i="21"/>
  <c r="P58" i="21" s="1"/>
  <c r="O65" i="21"/>
  <c r="P65" i="21" s="1"/>
  <c r="K65" i="21"/>
  <c r="K121" i="21" s="1"/>
  <c r="O94" i="21"/>
  <c r="P94" i="21" s="1"/>
  <c r="K94" i="21"/>
  <c r="K102" i="21"/>
  <c r="O102" i="21"/>
  <c r="P102" i="21" s="1"/>
  <c r="O48" i="21"/>
  <c r="P48" i="21" s="1"/>
  <c r="K48" i="21"/>
  <c r="O80" i="21"/>
  <c r="P80" i="21" s="1"/>
  <c r="K80" i="21"/>
  <c r="O75" i="21"/>
  <c r="P75" i="21" s="1"/>
  <c r="K75" i="21"/>
  <c r="O88" i="21"/>
  <c r="P88" i="21" s="1"/>
  <c r="K88" i="21"/>
  <c r="O86" i="21"/>
  <c r="P86" i="21" s="1"/>
  <c r="K86" i="21"/>
  <c r="O54" i="21"/>
  <c r="P54" i="21" s="1"/>
  <c r="K54" i="21"/>
  <c r="K53" i="21"/>
  <c r="K117" i="21" s="1"/>
  <c r="O53" i="21"/>
  <c r="P53" i="21" s="1"/>
  <c r="K15" i="21"/>
  <c r="O15" i="21"/>
  <c r="P15" i="21" s="1"/>
  <c r="K61" i="21"/>
  <c r="O61" i="21"/>
  <c r="P61" i="21" s="1"/>
  <c r="K98" i="21"/>
  <c r="O98" i="21"/>
  <c r="P98" i="21" s="1"/>
  <c r="O36" i="21"/>
  <c r="P36" i="21" s="1"/>
  <c r="K36" i="21"/>
  <c r="K20" i="21"/>
  <c r="K114" i="21" s="1"/>
  <c r="O20" i="21"/>
  <c r="P20" i="21" s="1"/>
  <c r="K101" i="21"/>
  <c r="O101" i="21"/>
  <c r="P101" i="21" s="1"/>
  <c r="O21" i="21"/>
  <c r="K21" i="21"/>
  <c r="K90" i="21"/>
  <c r="O90" i="21"/>
  <c r="P90" i="21" s="1"/>
  <c r="K60" i="21"/>
  <c r="O60" i="21"/>
  <c r="P60" i="21" s="1"/>
  <c r="L131" i="21" l="1"/>
  <c r="P63" i="21"/>
  <c r="P120" i="21" s="1"/>
  <c r="O120" i="21"/>
  <c r="K116" i="21"/>
  <c r="O119" i="21"/>
  <c r="K115" i="21"/>
  <c r="K119" i="21"/>
  <c r="P114" i="21"/>
  <c r="K63" i="21"/>
  <c r="K120" i="21" s="1"/>
  <c r="P22" i="21"/>
  <c r="P116" i="21" s="1"/>
  <c r="O116" i="21"/>
  <c r="P21" i="21"/>
  <c r="O115" i="21"/>
  <c r="P57" i="21"/>
  <c r="O117" i="21"/>
  <c r="P56" i="21"/>
  <c r="P125" i="21" s="1"/>
  <c r="O125" i="21"/>
  <c r="P23" i="21"/>
  <c r="P121" i="21" s="1"/>
  <c r="O121" i="21"/>
  <c r="O110" i="21"/>
  <c r="O114" i="21"/>
  <c r="K110" i="21" l="1"/>
  <c r="K131" i="21"/>
  <c r="K136" i="21" s="1"/>
  <c r="P115" i="21"/>
  <c r="P119" i="21"/>
  <c r="P117" i="21"/>
  <c r="P110" i="21"/>
  <c r="O131" i="21"/>
  <c r="K133" i="21" l="1"/>
  <c r="J133" i="21" s="1"/>
  <c r="P131" i="21"/>
  <c r="G133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Elizabeth Harvey</author>
  </authors>
  <commentList>
    <comment ref="DO4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Elizabeth Harvey:</t>
        </r>
        <r>
          <rPr>
            <sz val="8"/>
            <color indexed="81"/>
            <rFont val="Tahoma"/>
            <family val="2"/>
          </rPr>
          <t xml:space="preserve">
Treasurer asked for split.  Holworth is part of Owermoigne pcc, but 2 churches.  Still post to same NL code</t>
        </r>
      </text>
    </comment>
  </commentList>
</comments>
</file>

<file path=xl/sharedStrings.xml><?xml version="1.0" encoding="utf-8"?>
<sst xmlns="http://schemas.openxmlformats.org/spreadsheetml/2006/main" count="3007" uniqueCount="842">
  <si>
    <t xml:space="preserve">MARRIAGES </t>
  </si>
  <si>
    <t xml:space="preserve">Publication of banns of marriage </t>
  </si>
  <si>
    <t xml:space="preserve">Certificate of banns issued at time of publication </t>
  </si>
  <si>
    <t xml:space="preserve">Marriage service in church </t>
  </si>
  <si>
    <t xml:space="preserve">B.No service in church </t>
  </si>
  <si>
    <t xml:space="preserve">C. Certificate issued at time of burial </t>
  </si>
  <si>
    <t xml:space="preserve">MONUMENTS IN CHURCHYARDS </t>
  </si>
  <si>
    <t xml:space="preserve">Small cross of wood </t>
  </si>
  <si>
    <t xml:space="preserve">Small vase/ cremation marker </t>
  </si>
  <si>
    <t xml:space="preserve">Any other monument </t>
  </si>
  <si>
    <t xml:space="preserve">Additional inscription on existing monument </t>
  </si>
  <si>
    <t xml:space="preserve">(for up to one hour) </t>
  </si>
  <si>
    <t xml:space="preserve">(for each subsequent hour or part of an hour) </t>
  </si>
  <si>
    <t xml:space="preserve">Furnishing copies of above (for every 72 words) </t>
  </si>
  <si>
    <t>BAPTISMS</t>
  </si>
  <si>
    <t xml:space="preserve">FUNERALS AND BURIALS OF PERSONS AGED 16 YEARS OR MORE </t>
  </si>
  <si>
    <t>A. Service in church</t>
  </si>
  <si>
    <t>Cremation immediately preceding or following on from service in church</t>
  </si>
  <si>
    <t xml:space="preserve">Burial of body in churchyard on separate occasion </t>
  </si>
  <si>
    <t xml:space="preserve">Burial of cremated remains in churchyard or other lawful disposal of remains on separate occasion </t>
  </si>
  <si>
    <t xml:space="preserve">Funeral service in church, whether taking place before or after burial or cremation </t>
  </si>
  <si>
    <t xml:space="preserve">SEARCHES IN CHURCH REGISTERS ETC </t>
  </si>
  <si>
    <t xml:space="preserve">Searching registers of marriage for period before 1 July 1837 </t>
  </si>
  <si>
    <t xml:space="preserve">Searching registers of baptisms or burials (including provision of one copy of any entry)  </t>
  </si>
  <si>
    <t xml:space="preserve">Each additional copy of an entry in a register of baptisms or burials </t>
  </si>
  <si>
    <t>Inspection of instrument of apportionment or agreement for exchange of land for tithes deposited under Tithe Act 1836 (6 &amp; 7)</t>
  </si>
  <si>
    <t>PCC</t>
  </si>
  <si>
    <t>DBF</t>
  </si>
  <si>
    <t>Total</t>
  </si>
  <si>
    <t>Date</t>
  </si>
  <si>
    <t>Name of person officiating</t>
  </si>
  <si>
    <t>Type of Service</t>
  </si>
  <si>
    <t>Extras Charged</t>
  </si>
  <si>
    <t xml:space="preserve">Short certificate of baptism given under section 2 of the Baptismal Registers Measure 1961 (1961 No 2) </t>
  </si>
  <si>
    <t>Certificate issued at time of baptism (Schedule 1 form 1, Parochial Baptism - Registers and Records Measure 1978)</t>
  </si>
  <si>
    <t xml:space="preserve">Certificate issued at time of burial </t>
  </si>
  <si>
    <t>Marriage search - up to 1 hour</t>
  </si>
  <si>
    <t>Marriage search - extra hour</t>
  </si>
  <si>
    <t>Baptism/burial search - up to 1 hour</t>
  </si>
  <si>
    <t>Baptism/burial search - extra hour</t>
  </si>
  <si>
    <t>Copy of entry</t>
  </si>
  <si>
    <t>Copies of instruments</t>
  </si>
  <si>
    <t>Total Charges</t>
  </si>
  <si>
    <t>Retained by PCC</t>
  </si>
  <si>
    <t>Recipient of Service</t>
  </si>
  <si>
    <t>Parish</t>
  </si>
  <si>
    <t>Due to DBF</t>
  </si>
  <si>
    <t>Baptisms</t>
  </si>
  <si>
    <t>Marriages</t>
  </si>
  <si>
    <t>Funerals</t>
  </si>
  <si>
    <t xml:space="preserve">Monuments </t>
  </si>
  <si>
    <t>Searches</t>
  </si>
  <si>
    <t>Short Certificate - Baptism</t>
  </si>
  <si>
    <t xml:space="preserve">Burial in cemetery preceding or following on from service in church </t>
  </si>
  <si>
    <t xml:space="preserve">Cremation preceding or following on from service in church </t>
  </si>
  <si>
    <t>Burial of cremated remains on separate occasion</t>
  </si>
  <si>
    <t>Certificate issued at time of baptism</t>
  </si>
  <si>
    <t>Is officiant Retired?</t>
  </si>
  <si>
    <t>Paid to Officiant</t>
  </si>
  <si>
    <t>Payable to DBF</t>
  </si>
  <si>
    <t>PCC fee</t>
  </si>
  <si>
    <t>Contact Name</t>
  </si>
  <si>
    <t>Email</t>
  </si>
  <si>
    <t>Please submit this form to Salisbury DBF within 60 days of the end of the quarter, even if there have been no service fees.</t>
  </si>
  <si>
    <t>Extras Paid  Onwards</t>
  </si>
  <si>
    <t>Benefice</t>
  </si>
  <si>
    <t>Input can be made on the areas that are unshaded.</t>
  </si>
  <si>
    <t>Y</t>
  </si>
  <si>
    <t>TOTAL</t>
  </si>
  <si>
    <t>accounts@salisbury.anglican.org</t>
  </si>
  <si>
    <t>Accounts Department</t>
  </si>
  <si>
    <t>Salisbury DBF</t>
  </si>
  <si>
    <t xml:space="preserve">Church House </t>
  </si>
  <si>
    <t xml:space="preserve">Crane Street </t>
  </si>
  <si>
    <t>SP1 2QB</t>
  </si>
  <si>
    <t xml:space="preserve">Salisbury </t>
  </si>
  <si>
    <t>Otherwise, payment may be made by cheque.</t>
  </si>
  <si>
    <t>Bank Account holder</t>
  </si>
  <si>
    <t>30-97-41</t>
  </si>
  <si>
    <t>00007237</t>
  </si>
  <si>
    <t>Bank Name</t>
  </si>
  <si>
    <t>Sort Code</t>
  </si>
  <si>
    <t>Account Number</t>
  </si>
  <si>
    <t xml:space="preserve">Burial of body in churchyard immediately preceding or following on from service in church </t>
  </si>
  <si>
    <t xml:space="preserve">Burial of body in churchyard preceding or following on from service in church </t>
  </si>
  <si>
    <t xml:space="preserve">Burial of cremated remains in churchyard preceding or following on from service in church </t>
  </si>
  <si>
    <t>Burial of body, or burial or other lawful disposal of cremated remains, in cemetery immediately preceding or following on from service in church</t>
  </si>
  <si>
    <t xml:space="preserve">Burial or other lawful disposal of cremated remains in churchyard immediately preceding or following on from service in church </t>
  </si>
  <si>
    <t xml:space="preserve">Burial of body, or burial or other lawful disposal of cremated remains, in cemetery on separate occasion </t>
  </si>
  <si>
    <t>service (including burial of body) at graveside in churchyard</t>
  </si>
  <si>
    <t>Service (including burial or other lawful disposal of cremated remains) in churchyard</t>
  </si>
  <si>
    <t>Burial of body in churchyard (committal only)</t>
  </si>
  <si>
    <t>Burial of cremated remains in churchyard or other lawful disposal of remains (committal only)</t>
  </si>
  <si>
    <t xml:space="preserve">Small vase, tablet, plaque or other cremation marker </t>
  </si>
  <si>
    <r>
      <rPr>
        <b/>
        <u/>
        <sz val="10"/>
        <rFont val="Arial"/>
        <family val="2"/>
      </rPr>
      <t>Select the Benefice</t>
    </r>
    <r>
      <rPr>
        <sz val="10"/>
        <rFont val="Arial"/>
        <family val="2"/>
      </rPr>
      <t xml:space="preserve"> from the dropdown menu.  This is </t>
    </r>
    <r>
      <rPr>
        <b/>
        <u/>
        <sz val="10"/>
        <rFont val="Arial"/>
        <family val="2"/>
      </rPr>
      <t>very important, as it creates the PCC dropdown list</t>
    </r>
    <r>
      <rPr>
        <sz val="10"/>
        <rFont val="Arial"/>
        <family val="2"/>
      </rPr>
      <t>.</t>
    </r>
  </si>
  <si>
    <t>Quarter Ended / 
Period covered</t>
  </si>
  <si>
    <t>Contact Name
Email</t>
  </si>
  <si>
    <t>The contact should be the person completing the form.</t>
  </si>
  <si>
    <t>Entering fees</t>
  </si>
  <si>
    <t>Enter each service into the relevant section of the table (e.g. Enter a memorial service under "Funerals")</t>
  </si>
  <si>
    <t>Enter the date, select the PCC from the dropdown menu and type officiant details in the cells.</t>
  </si>
  <si>
    <t>Entering the Church is optional.</t>
  </si>
  <si>
    <t>PCC  must be selected for each entry to ensure the "SUMMARY:-  DBF FEES DUE BY PCC" at the bottom of the form is correct.</t>
  </si>
  <si>
    <t>Column F - under the heading "Type of Service", dropdown menu.  Select the correct one.</t>
  </si>
  <si>
    <t>The correct fee for the DBF will be calculated automatically from the published fees table.</t>
  </si>
  <si>
    <t>If you need to remove a selection, simply click on the cell and use your keyboard's delete key.</t>
  </si>
  <si>
    <t>Is Officiant Retired?</t>
  </si>
  <si>
    <t>PCC fees and extras</t>
  </si>
  <si>
    <t xml:space="preserve">The PCC element of the fee is calculated automatically.  Extras allowed to be charged by the PCC (and payments of these to third parties - for instance an organist) are entered in columns M and N. </t>
  </si>
  <si>
    <t>Paid by</t>
  </si>
  <si>
    <t>Delete as appropriate (e.g. if paying by BACS, delete the "Cheque" option)</t>
  </si>
  <si>
    <r>
      <t xml:space="preserve">BACS payments - </t>
    </r>
    <r>
      <rPr>
        <b/>
        <u/>
        <sz val="10"/>
        <rFont val="Arial"/>
        <family val="2"/>
      </rPr>
      <t>please ensure that the payment reference enables identification when it is received in the DBF bank account, e.g. "PCC name - fees"</t>
    </r>
    <r>
      <rPr>
        <sz val="10"/>
        <rFont val="Arial"/>
        <family val="2"/>
      </rPr>
      <t>.</t>
    </r>
  </si>
  <si>
    <t>Submission</t>
  </si>
  <si>
    <r>
      <rPr>
        <b/>
        <u/>
        <sz val="10"/>
        <rFont val="Arial"/>
        <family val="2"/>
      </rPr>
      <t>Within 60 days of the end of the calendar quarter</t>
    </r>
    <r>
      <rPr>
        <sz val="10"/>
        <rFont val="Arial"/>
        <family val="2"/>
      </rPr>
      <t>, email or post the completed form to the Accounts department at Salisbury DBF:</t>
    </r>
  </si>
  <si>
    <t>Record keeping</t>
  </si>
  <si>
    <t>It may be useful to print a copy of these instructions to aid with completing the form on the tab marked "Form".  This form provides a record of the fees received for both the PCC and the Diocesan Board of Finance (DBF) You should save a copy of this form for each quarter (Jan-Mar, Apr-Jun, Jul-Sep, Oct-Dec) in order to help with the submissions to the Church Commissioners and the DBF.</t>
  </si>
  <si>
    <t>SUMMARY:-  
FEES DUE TO DBF AND FEES RETAINED BY PCC</t>
  </si>
  <si>
    <r>
      <t xml:space="preserve">PCC
</t>
    </r>
    <r>
      <rPr>
        <sz val="9"/>
        <color indexed="30"/>
        <rFont val="Arial"/>
        <family val="2"/>
      </rPr>
      <t>(Select from 
dropdown menu)</t>
    </r>
  </si>
  <si>
    <r>
      <t xml:space="preserve">Church
</t>
    </r>
    <r>
      <rPr>
        <sz val="9"/>
        <color indexed="30"/>
        <rFont val="Arial"/>
        <family val="2"/>
      </rPr>
      <t>(optional)</t>
    </r>
  </si>
  <si>
    <t>Quarter Ended / Period covered</t>
  </si>
  <si>
    <t>Select Benefice from Dropdown Menu</t>
  </si>
  <si>
    <t>NL CODE</t>
  </si>
  <si>
    <t>Parish Code</t>
  </si>
  <si>
    <t>Deanery</t>
  </si>
  <si>
    <t>Archdeanery</t>
  </si>
  <si>
    <t>Abbotsbury</t>
  </si>
  <si>
    <t>Abbotsbury, Portesham &amp; Langton Herring</t>
  </si>
  <si>
    <t>Weymouth and Portland</t>
  </si>
  <si>
    <t>Sherborne</t>
  </si>
  <si>
    <t>Langton Herring</t>
  </si>
  <si>
    <t>Portesham</t>
  </si>
  <si>
    <t>OLD BENEFICE ACCOUNT</t>
  </si>
  <si>
    <t>Unallocated</t>
  </si>
  <si>
    <t>n/a</t>
  </si>
  <si>
    <t>Suspense</t>
  </si>
  <si>
    <t>Alderholt</t>
  </si>
  <si>
    <t>Wimborne</t>
  </si>
  <si>
    <t>Dorset</t>
  </si>
  <si>
    <t>Amesbury</t>
  </si>
  <si>
    <t>Stonehenge</t>
  </si>
  <si>
    <t>Sarum</t>
  </si>
  <si>
    <t>Askerswell</t>
  </si>
  <si>
    <t>Eggardon and Colmers</t>
  </si>
  <si>
    <t>Lyme Bay</t>
  </si>
  <si>
    <t>Loders</t>
  </si>
  <si>
    <t>Powerstock with West Milton, Witherstone &amp; North Poorton</t>
  </si>
  <si>
    <t>Symondsbury</t>
  </si>
  <si>
    <t>Atworth</t>
  </si>
  <si>
    <t>Atworth with Shaw and Whitley</t>
  </si>
  <si>
    <t>Bradford</t>
  </si>
  <si>
    <t>Wilts</t>
  </si>
  <si>
    <t>Shaw and Whitley</t>
  </si>
  <si>
    <t>Bulford</t>
  </si>
  <si>
    <t>Avon River Team</t>
  </si>
  <si>
    <t>Durrington</t>
  </si>
  <si>
    <t>Enford</t>
  </si>
  <si>
    <t>Figheldean</t>
  </si>
  <si>
    <t>Fittleton cum Haxton</t>
  </si>
  <si>
    <t>Milston with Brigmerston</t>
  </si>
  <si>
    <t>Netheravon</t>
  </si>
  <si>
    <t>Beaminster Area</t>
  </si>
  <si>
    <t>Beaminster</t>
  </si>
  <si>
    <t>Broadwindsor with Burstock</t>
  </si>
  <si>
    <t>Drimpton</t>
  </si>
  <si>
    <t>Hooke</t>
  </si>
  <si>
    <t>Melplash and Mapperton</t>
  </si>
  <si>
    <t>Mosterton</t>
  </si>
  <si>
    <t>Netherbury</t>
  </si>
  <si>
    <t>Salway Ash</t>
  </si>
  <si>
    <t>Seaborough</t>
  </si>
  <si>
    <t>South Perrott and Chedington</t>
  </si>
  <si>
    <t>Stoke Abbott</t>
  </si>
  <si>
    <t>Toller Porcorum</t>
  </si>
  <si>
    <t>Bemerton</t>
  </si>
  <si>
    <t>Salisbury</t>
  </si>
  <si>
    <t>Affpuddle with Turnerspuddle</t>
  </si>
  <si>
    <t>Purbeck</t>
  </si>
  <si>
    <t>Bere Regis</t>
  </si>
  <si>
    <t>Blandford Forum and Langton Long</t>
  </si>
  <si>
    <t>Milton and Blandford</t>
  </si>
  <si>
    <t>Blandford Forum</t>
  </si>
  <si>
    <t>Langton Long</t>
  </si>
  <si>
    <t>Bourne Valley</t>
  </si>
  <si>
    <t>Alderbury</t>
  </si>
  <si>
    <t>Cholderton</t>
  </si>
  <si>
    <t>St Nicholas Porton and District</t>
  </si>
  <si>
    <t>Newton Tony</t>
  </si>
  <si>
    <t>Winterbourne Earls and Dauntsey</t>
  </si>
  <si>
    <t>Winterbourne Gunner</t>
  </si>
  <si>
    <t>Bradford on Avon Holy Trinity</t>
  </si>
  <si>
    <t>Bradford on Avon Holy Trinity, Westwood and Wingfield</t>
  </si>
  <si>
    <t>Westwood</t>
  </si>
  <si>
    <t>Wingfield</t>
  </si>
  <si>
    <t>Branksome Park All Saints</t>
  </si>
  <si>
    <t>Poole and North Bournemouth</t>
  </si>
  <si>
    <t>Branksome St Aldhelm</t>
  </si>
  <si>
    <t>Branksome St Clement</t>
  </si>
  <si>
    <t>Bratton</t>
  </si>
  <si>
    <t>Bratton, Edington &amp; Imber, Erlestoke and Coulston</t>
  </si>
  <si>
    <t>Devizes</t>
  </si>
  <si>
    <t>Coulston</t>
  </si>
  <si>
    <t>Edington and Imber</t>
  </si>
  <si>
    <t>Erlestoke</t>
  </si>
  <si>
    <t>Bride Valley</t>
  </si>
  <si>
    <t>Burton Bradstock &amp; Chilcombe</t>
  </si>
  <si>
    <t>Little Bredy</t>
  </si>
  <si>
    <t>Litton Cheney</t>
  </si>
  <si>
    <t>Long Bredy</t>
  </si>
  <si>
    <t>Puncknowle</t>
  </si>
  <si>
    <t>Shipton Gorge</t>
  </si>
  <si>
    <t>Swyre</t>
  </si>
  <si>
    <t>Kingston Lacy</t>
  </si>
  <si>
    <t>Bridge Parishes</t>
  </si>
  <si>
    <t>Shapwick</t>
  </si>
  <si>
    <t>Sturminster Marshall</t>
  </si>
  <si>
    <t>Bridport</t>
  </si>
  <si>
    <t>Broadstone</t>
  </si>
  <si>
    <t>Broughton Gifford</t>
  </si>
  <si>
    <t>Broughton Gifford, Great Chalfield and Holt St Katharine</t>
  </si>
  <si>
    <t>Great Chalfield</t>
  </si>
  <si>
    <t>Holt St Katharine</t>
  </si>
  <si>
    <t>Buckland Newton, Cerne Abbas, Godmanstone &amp; Minterne Magna</t>
  </si>
  <si>
    <t>Dorchester</t>
  </si>
  <si>
    <t>Buckland Newton</t>
  </si>
  <si>
    <t>Cerne Abbas</t>
  </si>
  <si>
    <t>Godmanstone</t>
  </si>
  <si>
    <t>Minterne Magna</t>
  </si>
  <si>
    <t>Canalside Benefice</t>
  </si>
  <si>
    <t>Hilperton with Whaddon</t>
  </si>
  <si>
    <t>Semington</t>
  </si>
  <si>
    <t>Staverton with Hilperton Marsh</t>
  </si>
  <si>
    <t>Canford Cliffs and Sandbanks</t>
  </si>
  <si>
    <t>Canford Heath</t>
  </si>
  <si>
    <t>Canford Magna</t>
  </si>
  <si>
    <t>All Cannings</t>
  </si>
  <si>
    <t>Cannings and Redhorn</t>
  </si>
  <si>
    <t>Bishop's Cannings and Etchilhampton</t>
  </si>
  <si>
    <t>Chirton and Patney</t>
  </si>
  <si>
    <t>Marden</t>
  </si>
  <si>
    <t>Urchfont with Stert - Stert Church</t>
  </si>
  <si>
    <t>340550-1</t>
  </si>
  <si>
    <t>Urchfont with Stert - Urchfont Church</t>
  </si>
  <si>
    <t>340550-2</t>
  </si>
  <si>
    <t>Wilsford</t>
  </si>
  <si>
    <t>Berwick St John</t>
  </si>
  <si>
    <t>Chalke Valley</t>
  </si>
  <si>
    <t>Chalke</t>
  </si>
  <si>
    <t>Bishopstone and Stratford Tony</t>
  </si>
  <si>
    <t>Bowerchalke</t>
  </si>
  <si>
    <t>Britford</t>
  </si>
  <si>
    <t>Broadchalke</t>
  </si>
  <si>
    <t>Charlton All Saints</t>
  </si>
  <si>
    <t>Coombe Bissett with Homington</t>
  </si>
  <si>
    <t>Ebbesbourne Wake with Fifield Bavant and Alvediston</t>
  </si>
  <si>
    <t>Odstock with Nunton and Bodenham</t>
  </si>
  <si>
    <t>Bradford Peverell</t>
  </si>
  <si>
    <t>Charminster, Stinsford and the Chalk Stream villages</t>
  </si>
  <si>
    <t>Charminster</t>
  </si>
  <si>
    <t>Frampton</t>
  </si>
  <si>
    <t>Stinsford</t>
  </si>
  <si>
    <t>Stratton</t>
  </si>
  <si>
    <t>Sydling St Nicholas</t>
  </si>
  <si>
    <t>Chase</t>
  </si>
  <si>
    <t>Chettle</t>
  </si>
  <si>
    <t>Farnham</t>
  </si>
  <si>
    <t>Gussage All Saints</t>
  </si>
  <si>
    <t>Gussage St Michael</t>
  </si>
  <si>
    <t>Tarrant Gunville</t>
  </si>
  <si>
    <t>Tarrant Hinton</t>
  </si>
  <si>
    <t>Tarrant Keynston with Tarrant Crawford</t>
  </si>
  <si>
    <t>Tarrant Monkton with Launceston and Tarrant Rushton with Rawston</t>
  </si>
  <si>
    <t>Tollard Royal</t>
  </si>
  <si>
    <t>Chickerell with Fleet</t>
  </si>
  <si>
    <t>Chickerell</t>
  </si>
  <si>
    <t>Fleet</t>
  </si>
  <si>
    <t>Clarendon</t>
  </si>
  <si>
    <t>Farley with Pitton</t>
  </si>
  <si>
    <t>West Dean with East Grimstead</t>
  </si>
  <si>
    <t>West Grimstead</t>
  </si>
  <si>
    <t>Whiteparish</t>
  </si>
  <si>
    <t>Winterslow</t>
  </si>
  <si>
    <t>Corsley and Chapmanslade</t>
  </si>
  <si>
    <t>Cley Hill Villages</t>
  </si>
  <si>
    <t>Heytesbury</t>
  </si>
  <si>
    <t>The Deverills and Horningsham</t>
  </si>
  <si>
    <t>Colehill</t>
  </si>
  <si>
    <t>St Aldhelm</t>
  </si>
  <si>
    <t>Church Knowle</t>
  </si>
  <si>
    <t>Corfe Castle</t>
  </si>
  <si>
    <t>Kimmeridge</t>
  </si>
  <si>
    <t>Steeple with Tyneham</t>
  </si>
  <si>
    <t>Corfe Mullen</t>
  </si>
  <si>
    <t>Cranborne with Boveridge</t>
  </si>
  <si>
    <t>Cranborne with Boveridge, Edmondsham, Wimborne St Giles and Woodlands (Quintet)</t>
  </si>
  <si>
    <t>Edmondsham</t>
  </si>
  <si>
    <t>Wimborne St Giles</t>
  </si>
  <si>
    <t>Woodlands</t>
  </si>
  <si>
    <t>Creekmoor</t>
  </si>
  <si>
    <t>Devizes St John and St Mary</t>
  </si>
  <si>
    <t>Devizes St Peter</t>
  </si>
  <si>
    <t>Compton Valence</t>
  </si>
  <si>
    <t>Dorchester and the Winterbournes</t>
  </si>
  <si>
    <t>Dorchester and West Stafford</t>
  </si>
  <si>
    <t>The Winterbournes</t>
  </si>
  <si>
    <t>Winterborne Monkton and Winterborne Herringston</t>
  </si>
  <si>
    <t>Ensbury Park</t>
  </si>
  <si>
    <t>Fisherton Anger</t>
  </si>
  <si>
    <t>Forest and Avon</t>
  </si>
  <si>
    <t>Bramshaw</t>
  </si>
  <si>
    <t>Downton</t>
  </si>
  <si>
    <t>Landford</t>
  </si>
  <si>
    <t>Morgans Vale</t>
  </si>
  <si>
    <t>Plaitford</t>
  </si>
  <si>
    <t>Redlynch</t>
  </si>
  <si>
    <t>Gillingham</t>
  </si>
  <si>
    <t>Blackmore Vale</t>
  </si>
  <si>
    <t>Milton-on-Stour</t>
  </si>
  <si>
    <t>Golden Cap Team</t>
  </si>
  <si>
    <t>Bettiscombe &amp; Pilsdon</t>
  </si>
  <si>
    <t>Catherston Leweston</t>
  </si>
  <si>
    <t>Charmouth</t>
  </si>
  <si>
    <t>Chideock</t>
  </si>
  <si>
    <t>Hawkchurch</t>
  </si>
  <si>
    <t>Lyme Regis</t>
  </si>
  <si>
    <t>Marshwood</t>
  </si>
  <si>
    <t>Monkton Wyld</t>
  </si>
  <si>
    <t>Whitchurch Canonicorum with Stanton St Gabriel and Fishpond</t>
  </si>
  <si>
    <t>Wootton Fitzpaine</t>
  </si>
  <si>
    <t>Ferndown</t>
  </si>
  <si>
    <t>Hampreston</t>
  </si>
  <si>
    <t>Hampreston and Stapehill</t>
  </si>
  <si>
    <t>Hamworthy</t>
  </si>
  <si>
    <t>Harnham St George and All Saints</t>
  </si>
  <si>
    <t>Hazelbury Bryan and the Hillside Parishes</t>
  </si>
  <si>
    <t>Belchalwell</t>
  </si>
  <si>
    <t>Fifehead Neville</t>
  </si>
  <si>
    <t>Hazelbury Bryan with Stoke Wake</t>
  </si>
  <si>
    <t>Ibberton</t>
  </si>
  <si>
    <t>Mappowder</t>
  </si>
  <si>
    <t>Woolland</t>
  </si>
  <si>
    <t>Heatherlands St John</t>
  </si>
  <si>
    <t>Iwerne Valley</t>
  </si>
  <si>
    <t>Ashmore</t>
  </si>
  <si>
    <t>Fontmell Magna</t>
  </si>
  <si>
    <t>Iwerne Courtney (or Shroton) and Iwerne Steepleton</t>
  </si>
  <si>
    <t>Iwerne Minster</t>
  </si>
  <si>
    <t>Sutton Waldron</t>
  </si>
  <si>
    <t>Kingston</t>
  </si>
  <si>
    <t>Langton Matravers</t>
  </si>
  <si>
    <t>Worth Matravers</t>
  </si>
  <si>
    <t>Kinson St Andrew</t>
  </si>
  <si>
    <t>Kinson and West Howe</t>
  </si>
  <si>
    <t>West Howe St Philip</t>
  </si>
  <si>
    <t>Lavingtons, Cheverells and Easterton</t>
  </si>
  <si>
    <t>Easterton</t>
  </si>
  <si>
    <t>Great Cheverell</t>
  </si>
  <si>
    <t>Little Cheverell</t>
  </si>
  <si>
    <t>Market Lavington</t>
  </si>
  <si>
    <t>West Lavington</t>
  </si>
  <si>
    <t>Lilliput</t>
  </si>
  <si>
    <t>Longfleet</t>
  </si>
  <si>
    <t>Berwick St James</t>
  </si>
  <si>
    <t>Wylye and Till Valley</t>
  </si>
  <si>
    <t>Lower Wylye and Till Valley</t>
  </si>
  <si>
    <t>Middle Wylye Valley</t>
  </si>
  <si>
    <t>Ludgershall and Faberstown</t>
  </si>
  <si>
    <t>The Lulworths, Winfrith Newburgh and Chaldon</t>
  </si>
  <si>
    <t>Caldon Herring</t>
  </si>
  <si>
    <t>Lyneham with Bradenstoke</t>
  </si>
  <si>
    <t>Calne</t>
  </si>
  <si>
    <t>Lytchett Matravers</t>
  </si>
  <si>
    <t>Lytchetts and Upton</t>
  </si>
  <si>
    <t>Lytchett Minster</t>
  </si>
  <si>
    <t>Bremhill</t>
  </si>
  <si>
    <t>Marden Vale</t>
  </si>
  <si>
    <t>Calne and Blackland</t>
  </si>
  <si>
    <t>Christchurch Derry Hill</t>
  </si>
  <si>
    <t>Foxham</t>
  </si>
  <si>
    <t>Marlborough</t>
  </si>
  <si>
    <t>Marlborough St Mary the Virgin with St Peter &amp; St Paul</t>
  </si>
  <si>
    <t>Mildenhall</t>
  </si>
  <si>
    <t>Preshute</t>
  </si>
  <si>
    <t>Marnhull</t>
  </si>
  <si>
    <t>Melbury</t>
  </si>
  <si>
    <t>Cattistock</t>
  </si>
  <si>
    <t>Chilfrome</t>
  </si>
  <si>
    <t>Corscombe</t>
  </si>
  <si>
    <t>East Chelborough</t>
  </si>
  <si>
    <t>Evershot</t>
  </si>
  <si>
    <t>Frome St Quinton</t>
  </si>
  <si>
    <t>Halstock</t>
  </si>
  <si>
    <t>Maiden Newton and Valleys</t>
  </si>
  <si>
    <t>Melbury Bubb</t>
  </si>
  <si>
    <t>Melbury Osmond with Melbury Sampford</t>
  </si>
  <si>
    <t>Rampisham</t>
  </si>
  <si>
    <t>West Chelborough</t>
  </si>
  <si>
    <t>Wraxall</t>
  </si>
  <si>
    <t>Melksham</t>
  </si>
  <si>
    <t>Mere with West Knoyle and Maiden Bradley</t>
  </si>
  <si>
    <t>Maiden Bradley</t>
  </si>
  <si>
    <t>Mere</t>
  </si>
  <si>
    <t>West Knoyle</t>
  </si>
  <si>
    <t>Moreton, Woodsford and Crossways with Tincleton</t>
  </si>
  <si>
    <t>Moreton</t>
  </si>
  <si>
    <t>Tincleton</t>
  </si>
  <si>
    <t>Woodsford and Crossways</t>
  </si>
  <si>
    <t>Ansty</t>
  </si>
  <si>
    <t>Nadder Valley</t>
  </si>
  <si>
    <t>Barford St Martin and Burcombe</t>
  </si>
  <si>
    <t>Baverstock</t>
  </si>
  <si>
    <t>Chilmark</t>
  </si>
  <si>
    <t>Compton Chamberlayne</t>
  </si>
  <si>
    <t>Dinton</t>
  </si>
  <si>
    <t>Fonthill Bishop with Berwick St Leonard</t>
  </si>
  <si>
    <t>Fonthill Gifford</t>
  </si>
  <si>
    <t>Fovant</t>
  </si>
  <si>
    <t>Hindon with Chicklade and Pertwood</t>
  </si>
  <si>
    <t>Sutton Mandeville</t>
  </si>
  <si>
    <t>Swallowcliffe</t>
  </si>
  <si>
    <t>Teffont Evias with Teffont Magna</t>
  </si>
  <si>
    <t>Tisbury</t>
  </si>
  <si>
    <t>New Borough and Leigh St John (or Wimborne St John)</t>
  </si>
  <si>
    <t>Bradford on Avon Christ Church</t>
  </si>
  <si>
    <t>North Bradford on Avon and Villages</t>
  </si>
  <si>
    <t>Monkton Farleigh</t>
  </si>
  <si>
    <t>South Wraxall</t>
  </si>
  <si>
    <t>Winsley</t>
  </si>
  <si>
    <t>North Bradley, Southwick and Heywood</t>
  </si>
  <si>
    <t>North Bradley, Southwick, Heywood and Steeple Ashton</t>
  </si>
  <si>
    <t>Steeple Ashton</t>
  </si>
  <si>
    <t>Oakdale St George</t>
  </si>
  <si>
    <t>Child Okeford</t>
  </si>
  <si>
    <t>Okeford</t>
  </si>
  <si>
    <t>Hammoon</t>
  </si>
  <si>
    <t>Manston</t>
  </si>
  <si>
    <t>Okeford Fitzpaine</t>
  </si>
  <si>
    <t>Shillingstone (or Shilling Okeford)</t>
  </si>
  <si>
    <t>Calstone Wellington</t>
  </si>
  <si>
    <t>Oldbury</t>
  </si>
  <si>
    <t>Cherhill</t>
  </si>
  <si>
    <t>Compton Bassett</t>
  </si>
  <si>
    <t>Heddington</t>
  </si>
  <si>
    <t>Yatesbury</t>
  </si>
  <si>
    <t>Parkstone St Luke</t>
  </si>
  <si>
    <t>Parkstone St Peter and St Osmund with Branksea St Mary</t>
  </si>
  <si>
    <t>Alton Pancras</t>
  </si>
  <si>
    <t>Piddle Valley, Hilton and Ansty, Cheselbourne and Melcombe Horsey</t>
  </si>
  <si>
    <t>Cheselbourne</t>
  </si>
  <si>
    <t>Hilton and Ansty</t>
  </si>
  <si>
    <t>Melcombe Horsey</t>
  </si>
  <si>
    <t>Piddlehinton</t>
  </si>
  <si>
    <t>Piddletrenthide</t>
  </si>
  <si>
    <t>Durweston and Bryanston</t>
  </si>
  <si>
    <t>Pimperne, Stourpaine, Durweston and Bryanston</t>
  </si>
  <si>
    <t>Pimperne</t>
  </si>
  <si>
    <t>Stourpaine</t>
  </si>
  <si>
    <t>Poole St James with St Paul</t>
  </si>
  <si>
    <t>Portland</t>
  </si>
  <si>
    <t>Portland Team Ministry</t>
  </si>
  <si>
    <t>Potterne</t>
  </si>
  <si>
    <t xml:space="preserve">Wellsprings </t>
  </si>
  <si>
    <t>Worton and Marston</t>
  </si>
  <si>
    <t>Puddletown, Tolpuddle and Milborne with Dewlish</t>
  </si>
  <si>
    <t>Milborne St Andrew with Dewlish</t>
  </si>
  <si>
    <t>Puddletown with Athelhampton &amp; Burleston</t>
  </si>
  <si>
    <t>Tolpuddle</t>
  </si>
  <si>
    <t>Oborne</t>
  </si>
  <si>
    <t>Queen Thorne</t>
  </si>
  <si>
    <t>Over Compton and Nether Compton</t>
  </si>
  <si>
    <t>Poyntington</t>
  </si>
  <si>
    <t>Sandford Orcas</t>
  </si>
  <si>
    <t>Trent</t>
  </si>
  <si>
    <t>Radipole &amp; Melcombe Regis</t>
  </si>
  <si>
    <t>Almer and Charborough</t>
  </si>
  <si>
    <t>Red Post</t>
  </si>
  <si>
    <t>Bloxworth</t>
  </si>
  <si>
    <t>Morden</t>
  </si>
  <si>
    <t>Winterborne Kingston</t>
  </si>
  <si>
    <t>Winterborne Zelstone with Tomson and Anderson</t>
  </si>
  <si>
    <t>Ridgeway</t>
  </si>
  <si>
    <t>Chiseldon with Draycot Foliat</t>
  </si>
  <si>
    <t>Ogbourne St Andrew</t>
  </si>
  <si>
    <t>Ogbourne St George</t>
  </si>
  <si>
    <t>Bromham, Chittoe and Sandy Lane</t>
  </si>
  <si>
    <t>Rowde and Bromham</t>
  </si>
  <si>
    <t>Rowde</t>
  </si>
  <si>
    <t>Royal Wootton Bassett</t>
  </si>
  <si>
    <t>Salisbury Plain</t>
  </si>
  <si>
    <t>Salisbury St Francis</t>
  </si>
  <si>
    <t>Salisbury St Francis and St Lawrence Stratford sub Castle</t>
  </si>
  <si>
    <t>Stratford Sub-Castle</t>
  </si>
  <si>
    <t>Laverstock St Andrew Church</t>
  </si>
  <si>
    <t>340444-1</t>
  </si>
  <si>
    <t>Salisbury St Mark and Laverstock St Andrew</t>
  </si>
  <si>
    <t>Salisbury St Mark's Church</t>
  </si>
  <si>
    <t>340444-2</t>
  </si>
  <si>
    <t>Salisbury St Martin</t>
  </si>
  <si>
    <t>Salisbury St Thomas and St Edmund</t>
  </si>
  <si>
    <t>Savernake</t>
  </si>
  <si>
    <t>Pewsey</t>
  </si>
  <si>
    <t>Burbage</t>
  </si>
  <si>
    <t>Chute with Chute Forest</t>
  </si>
  <si>
    <t>Collingbourne Ducis and Everleigh</t>
  </si>
  <si>
    <t>Collingbourne Kingston</t>
  </si>
  <si>
    <t>Great Bedwyn</t>
  </si>
  <si>
    <t>Ham</t>
  </si>
  <si>
    <t>Little Bedwyn</t>
  </si>
  <si>
    <t>Shalbourne</t>
  </si>
  <si>
    <t>St Katharine, Savernake Forest</t>
  </si>
  <si>
    <t>St Nicholas, East Grafton</t>
  </si>
  <si>
    <t>Tidcombe and Fosbury</t>
  </si>
  <si>
    <t>Bulkington</t>
  </si>
  <si>
    <t>Poulshot</t>
  </si>
  <si>
    <t>Seend</t>
  </si>
  <si>
    <t>Compton Abbas</t>
  </si>
  <si>
    <t>Shaftesbury</t>
  </si>
  <si>
    <t>East Orchard with Margaret Marsh</t>
  </si>
  <si>
    <t>Melbury Abbas</t>
  </si>
  <si>
    <t>Motcombe</t>
  </si>
  <si>
    <t>Shaftesbury St James and Enmore Green</t>
  </si>
  <si>
    <t>Shaftesbury St Peter</t>
  </si>
  <si>
    <t>Sherborne with Castleton, Lillington and Longburton</t>
  </si>
  <si>
    <t>Lillington</t>
  </si>
  <si>
    <t>Longburton</t>
  </si>
  <si>
    <t>Sherborne with Castleton</t>
  </si>
  <si>
    <t>Silton</t>
  </si>
  <si>
    <t>Sixpenny Handley with Gussage St Andrew and Pentridge</t>
  </si>
  <si>
    <t>Pentridge</t>
  </si>
  <si>
    <t>Sixpenny Handley with Gussage St Andrew</t>
  </si>
  <si>
    <t>Southbroom St James</t>
  </si>
  <si>
    <t>Blandford St Mary</t>
  </si>
  <si>
    <t>Spetisbury with Charlton Marshall and Blandford St Mary</t>
  </si>
  <si>
    <t>Charlton Marshall</t>
  </si>
  <si>
    <t>Spetisbury</t>
  </si>
  <si>
    <t>Spire Hill</t>
  </si>
  <si>
    <t>Purse Caundle</t>
  </si>
  <si>
    <t>Stalbridge</t>
  </si>
  <si>
    <t>Stock Gaylard</t>
  </si>
  <si>
    <t>Stourton Caundle</t>
  </si>
  <si>
    <t>St Bartholomew</t>
  </si>
  <si>
    <t>Donhead St Andrew</t>
  </si>
  <si>
    <t>Donhead St Mary with Charlton</t>
  </si>
  <si>
    <t>East Knoyle</t>
  </si>
  <si>
    <t>Sedgehill</t>
  </si>
  <si>
    <t>Semley</t>
  </si>
  <si>
    <t>Stour Vale</t>
  </si>
  <si>
    <t>Buckhorn Weston</t>
  </si>
  <si>
    <t>East Stour</t>
  </si>
  <si>
    <t>Fifehead Magdalen</t>
  </si>
  <si>
    <t>Kington Magna</t>
  </si>
  <si>
    <t>Stour Provost</t>
  </si>
  <si>
    <t>West Stour</t>
  </si>
  <si>
    <t>Todber</t>
  </si>
  <si>
    <t>Studley St John</t>
  </si>
  <si>
    <t>Sturminster Newton, Hinton St Mary and Lydlinch</t>
  </si>
  <si>
    <t>Hinton St Mary</t>
  </si>
  <si>
    <t>Lydlinch</t>
  </si>
  <si>
    <t>Sturminster Newton</t>
  </si>
  <si>
    <t>Studland</t>
  </si>
  <si>
    <t>Swanage and Studland</t>
  </si>
  <si>
    <t>Swanage</t>
  </si>
  <si>
    <t>Talbot Village</t>
  </si>
  <si>
    <t>Bishopstrow and Boreham</t>
  </si>
  <si>
    <t>The River Were (Warminster St Denys and Upton Scudamore and Bishopstrow and Boreham)</t>
  </si>
  <si>
    <t>Upton Scudamore</t>
  </si>
  <si>
    <t>Warminster St Denys</t>
  </si>
  <si>
    <t>Three Valleys</t>
  </si>
  <si>
    <t>Batcombe</t>
  </si>
  <si>
    <t>Beer Hackett</t>
  </si>
  <si>
    <t>Bishop's Caundle</t>
  </si>
  <si>
    <t>Bradford Abbas with Clifton Maybank</t>
  </si>
  <si>
    <t>Caundle Marsh</t>
  </si>
  <si>
    <t>Chetnole</t>
  </si>
  <si>
    <t>Folke</t>
  </si>
  <si>
    <t>Glanvilles Wootton</t>
  </si>
  <si>
    <t>Hermitage</t>
  </si>
  <si>
    <t>Holnest</t>
  </si>
  <si>
    <t>Holwell</t>
  </si>
  <si>
    <t>Leigh</t>
  </si>
  <si>
    <t>Pulham</t>
  </si>
  <si>
    <t>Ryme Intrinseca</t>
  </si>
  <si>
    <t>Thornford</t>
  </si>
  <si>
    <t>Yetminster and Hilfield</t>
  </si>
  <si>
    <t>Tidworth</t>
  </si>
  <si>
    <t>Keevil</t>
  </si>
  <si>
    <t>Trowbridge St James and Keevil</t>
  </si>
  <si>
    <t>Trowbridge St James</t>
  </si>
  <si>
    <t>Trowbridge St Thomas and West Ashton</t>
  </si>
  <si>
    <t>Trowbridge St Thomas</t>
  </si>
  <si>
    <t>West Ashton</t>
  </si>
  <si>
    <t>Upper Kennet</t>
  </si>
  <si>
    <t>Avebury</t>
  </si>
  <si>
    <t>Broad Hinton</t>
  </si>
  <si>
    <t>Overton and Fyfield with East Kennett</t>
  </si>
  <si>
    <t>Winterbourne Bassett</t>
  </si>
  <si>
    <t>Winterbourne Monkton with Berwick Bassett</t>
  </si>
  <si>
    <t>Upper Stour</t>
  </si>
  <si>
    <t>Upper Wylye Valley Team</t>
  </si>
  <si>
    <t>Boyton</t>
  </si>
  <si>
    <t>Codford St Mary</t>
  </si>
  <si>
    <t>Codford St Peter</t>
  </si>
  <si>
    <t>Heytesbury with Tytherington and Knook</t>
  </si>
  <si>
    <t>Norton Bavant</t>
  </si>
  <si>
    <t>Sherrington</t>
  </si>
  <si>
    <t>Sutton Veny</t>
  </si>
  <si>
    <t>Upton Lovell</t>
  </si>
  <si>
    <t>Alton Barnes with Alton Priors</t>
  </si>
  <si>
    <t>Vale of Pewsey</t>
  </si>
  <si>
    <t>Beechingstoke</t>
  </si>
  <si>
    <t>Charlton</t>
  </si>
  <si>
    <t>Easton Royal</t>
  </si>
  <si>
    <t>Huish with Oare</t>
  </si>
  <si>
    <t>Manningford Bruce and Abbots (Abbas)</t>
  </si>
  <si>
    <t>Milton Lilbourne</t>
  </si>
  <si>
    <t>North Newnton</t>
  </si>
  <si>
    <t>Rushall</t>
  </si>
  <si>
    <t>Stanton St Bernard</t>
  </si>
  <si>
    <t>Upavon</t>
  </si>
  <si>
    <t>Wilcot</t>
  </si>
  <si>
    <t>Woodborough with Manningford Bohune</t>
  </si>
  <si>
    <t>Wootton Rivers</t>
  </si>
  <si>
    <t>Verwood</t>
  </si>
  <si>
    <t>Wareham</t>
  </si>
  <si>
    <t>Warminster Christ Church</t>
  </si>
  <si>
    <t>Watercombe</t>
  </si>
  <si>
    <t>Broadmayne</t>
  </si>
  <si>
    <t>Owermoigne</t>
  </si>
  <si>
    <t>Warmwell</t>
  </si>
  <si>
    <t>West Knighton</t>
  </si>
  <si>
    <t>West Moors</t>
  </si>
  <si>
    <t>West Parley</t>
  </si>
  <si>
    <t>Western Downland</t>
  </si>
  <si>
    <t>Damerham</t>
  </si>
  <si>
    <t>Martin</t>
  </si>
  <si>
    <t>Rockbourne</t>
  </si>
  <si>
    <t>Whitsbury</t>
  </si>
  <si>
    <t>Weymouth Holy Trinity</t>
  </si>
  <si>
    <t>Bincombe with Broadwey</t>
  </si>
  <si>
    <t>Weymouth Ridgeway</t>
  </si>
  <si>
    <t>Buckland Ripers</t>
  </si>
  <si>
    <t>Littlemoor</t>
  </si>
  <si>
    <t>Osmington with Poxwell</t>
  </si>
  <si>
    <t>Preston with Sutton Poyntz</t>
  </si>
  <si>
    <t>Upwey</t>
  </si>
  <si>
    <t>Weymouth St Paul</t>
  </si>
  <si>
    <t>Dilton Marsh</t>
  </si>
  <si>
    <t>White Horse</t>
  </si>
  <si>
    <t>Westbury</t>
  </si>
  <si>
    <t>Whitton - Aldbourne</t>
  </si>
  <si>
    <t>340620-1</t>
  </si>
  <si>
    <t>Whitton</t>
  </si>
  <si>
    <t>Whitton - Baydon</t>
  </si>
  <si>
    <t>340620-2</t>
  </si>
  <si>
    <t>Whitton - Chilton Foliat</t>
  </si>
  <si>
    <t>340620-3</t>
  </si>
  <si>
    <t>Whitton - Froxfield</t>
  </si>
  <si>
    <t>340620-4</t>
  </si>
  <si>
    <t>Whitton - Ramsbury with Axford</t>
  </si>
  <si>
    <t>340620-5</t>
  </si>
  <si>
    <t>Wilton with Netherhampton and Fugglestone</t>
  </si>
  <si>
    <t>Hinton Martel</t>
  </si>
  <si>
    <t>Wimborne Minster and the Northern Villages</t>
  </si>
  <si>
    <t>Holt St James</t>
  </si>
  <si>
    <t>Horton and Chalbury</t>
  </si>
  <si>
    <t>Wimborne Minster</t>
  </si>
  <si>
    <t>Witchampton, Stanbridge and Long Crichel with Moor Crichel</t>
  </si>
  <si>
    <t>Winterborne Valley and Milton Abbas</t>
  </si>
  <si>
    <t>Milton Abbas</t>
  </si>
  <si>
    <t>Turnworth</t>
  </si>
  <si>
    <t>Winterborne Clenston</t>
  </si>
  <si>
    <t>Winterborne Houghton</t>
  </si>
  <si>
    <t>Winterborne Stickland</t>
  </si>
  <si>
    <t>Winterborne Whitechurch</t>
  </si>
  <si>
    <t>Woodford Valley with Archers Gate</t>
  </si>
  <si>
    <t>Broad Town</t>
  </si>
  <si>
    <t>Clyffe Pypard</t>
  </si>
  <si>
    <t>Hilmarton</t>
  </si>
  <si>
    <t>Tockenham</t>
  </si>
  <si>
    <t>Wool and East Stoke</t>
  </si>
  <si>
    <t>Wyke Regis All Saints with Saint Edmund</t>
  </si>
  <si>
    <t>BENEFICE LIST</t>
  </si>
  <si>
    <t>Named Range</t>
  </si>
  <si>
    <t>Lulworths, Winfrith Newburgh and Chaldon</t>
  </si>
  <si>
    <t>Avon_River</t>
  </si>
  <si>
    <t>Blandford</t>
  </si>
  <si>
    <t>Bourne_Valley</t>
  </si>
  <si>
    <t>BradfordOA</t>
  </si>
  <si>
    <t>branksome_park</t>
  </si>
  <si>
    <t>branksome_sta</t>
  </si>
  <si>
    <t>branksome_stc</t>
  </si>
  <si>
    <t>bratton</t>
  </si>
  <si>
    <t>bride_valley</t>
  </si>
  <si>
    <t>bridge_parishes</t>
  </si>
  <si>
    <t>bridport</t>
  </si>
  <si>
    <t>broadstone</t>
  </si>
  <si>
    <t>broughton_g</t>
  </si>
  <si>
    <t>buckland</t>
  </si>
  <si>
    <t>canalside</t>
  </si>
  <si>
    <t>canford_cliffs</t>
  </si>
  <si>
    <t>Canford_Heath</t>
  </si>
  <si>
    <t>Canford_Magna</t>
  </si>
  <si>
    <t>cannings</t>
  </si>
  <si>
    <t>chalke</t>
  </si>
  <si>
    <t>charminster</t>
  </si>
  <si>
    <t>chase</t>
  </si>
  <si>
    <t>chickerell</t>
  </si>
  <si>
    <t>clarendon</t>
  </si>
  <si>
    <t>cley</t>
  </si>
  <si>
    <t>colehill</t>
  </si>
  <si>
    <t>corf_m</t>
  </si>
  <si>
    <t>quintet</t>
  </si>
  <si>
    <t>creekmoor</t>
  </si>
  <si>
    <t>devizes_j_m</t>
  </si>
  <si>
    <t>devizes_p</t>
  </si>
  <si>
    <t>dorchester</t>
  </si>
  <si>
    <t>eggardon</t>
  </si>
  <si>
    <t>ensbury</t>
  </si>
  <si>
    <t>fisherton</t>
  </si>
  <si>
    <t>forest</t>
  </si>
  <si>
    <t>gillingham</t>
  </si>
  <si>
    <t>golden</t>
  </si>
  <si>
    <t>hampreston</t>
  </si>
  <si>
    <t>hamworthy</t>
  </si>
  <si>
    <t>harnham</t>
  </si>
  <si>
    <t>hazelbury</t>
  </si>
  <si>
    <t>heatherlands</t>
  </si>
  <si>
    <t>iwerne</t>
  </si>
  <si>
    <t>kinson</t>
  </si>
  <si>
    <t>lavingtons</t>
  </si>
  <si>
    <t>lilliput</t>
  </si>
  <si>
    <t>longfleet</t>
  </si>
  <si>
    <t>ludgershall</t>
  </si>
  <si>
    <t>lulworths</t>
  </si>
  <si>
    <t>lyneham</t>
  </si>
  <si>
    <t>lytchetts</t>
  </si>
  <si>
    <t>marden</t>
  </si>
  <si>
    <t>marlborough</t>
  </si>
  <si>
    <t>marnhull</t>
  </si>
  <si>
    <t>melbury</t>
  </si>
  <si>
    <t>melksham</t>
  </si>
  <si>
    <t>mere</t>
  </si>
  <si>
    <t>moreton</t>
  </si>
  <si>
    <t>nadder</t>
  </si>
  <si>
    <t>wimborne</t>
  </si>
  <si>
    <t>N_bradford</t>
  </si>
  <si>
    <t>N_bradley</t>
  </si>
  <si>
    <t>oakdale</t>
  </si>
  <si>
    <t>okeford</t>
  </si>
  <si>
    <t>oldbury</t>
  </si>
  <si>
    <t>parkstone_L</t>
  </si>
  <si>
    <t>parkstone_P</t>
  </si>
  <si>
    <t>piddle</t>
  </si>
  <si>
    <t>pimperne</t>
  </si>
  <si>
    <t>poole</t>
  </si>
  <si>
    <t>portland</t>
  </si>
  <si>
    <t>puddletown</t>
  </si>
  <si>
    <t>queen</t>
  </si>
  <si>
    <t>radipole</t>
  </si>
  <si>
    <t>red_post</t>
  </si>
  <si>
    <t>ridgeway</t>
  </si>
  <si>
    <t>rowde_bromham</t>
  </si>
  <si>
    <t>RWB</t>
  </si>
  <si>
    <t>sbury_Plain</t>
  </si>
  <si>
    <t>sbury_f</t>
  </si>
  <si>
    <t>sbury_M_A</t>
  </si>
  <si>
    <t>sbury_M</t>
  </si>
  <si>
    <t>sbury_t</t>
  </si>
  <si>
    <t>savernake</t>
  </si>
  <si>
    <t>shaftesbury</t>
  </si>
  <si>
    <t>sherborne</t>
  </si>
  <si>
    <t>sixpenny</t>
  </si>
  <si>
    <t>southbroom</t>
  </si>
  <si>
    <t>spetisbury</t>
  </si>
  <si>
    <t>spire</t>
  </si>
  <si>
    <t>aldhelm</t>
  </si>
  <si>
    <t>bartholomew</t>
  </si>
  <si>
    <t>stour</t>
  </si>
  <si>
    <t>studley</t>
  </si>
  <si>
    <t>sturminster</t>
  </si>
  <si>
    <t>swanage</t>
  </si>
  <si>
    <t>talbot</t>
  </si>
  <si>
    <t>were</t>
  </si>
  <si>
    <t>three</t>
  </si>
  <si>
    <t>trowbridge_j</t>
  </si>
  <si>
    <t>trowbridge_t</t>
  </si>
  <si>
    <t>kennet</t>
  </si>
  <si>
    <t>u_stour</t>
  </si>
  <si>
    <t>wylye</t>
  </si>
  <si>
    <t>pewsey</t>
  </si>
  <si>
    <t>verwood</t>
  </si>
  <si>
    <t>wareham</t>
  </si>
  <si>
    <t>warminster</t>
  </si>
  <si>
    <t>watercombe</t>
  </si>
  <si>
    <t>wellsprings</t>
  </si>
  <si>
    <t>moors</t>
  </si>
  <si>
    <t>parley</t>
  </si>
  <si>
    <t>downland</t>
  </si>
  <si>
    <t>weymouth_HT</t>
  </si>
  <si>
    <t>weymouth_r</t>
  </si>
  <si>
    <t>weymouth_P</t>
  </si>
  <si>
    <t>white_horse</t>
  </si>
  <si>
    <t>whitton</t>
  </si>
  <si>
    <t>wilton</t>
  </si>
  <si>
    <t>wimborne_m</t>
  </si>
  <si>
    <t>winterborne</t>
  </si>
  <si>
    <t>woodford</t>
  </si>
  <si>
    <t>wyke</t>
  </si>
  <si>
    <t>till</t>
  </si>
  <si>
    <t>SUMMARY:-  FEES DUE TO DBF AND FEES RETAINED BY PCC</t>
  </si>
  <si>
    <r>
      <rPr>
        <b/>
        <sz val="11"/>
        <rFont val="Arial"/>
        <family val="2"/>
      </rPr>
      <t>Nominal Account Code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(Internal Use by Diocese Accounts Department)</t>
    </r>
  </si>
  <si>
    <r>
      <rPr>
        <b/>
        <sz val="10"/>
        <rFont val="Arial"/>
        <family val="2"/>
      </rPr>
      <t xml:space="preserve">NOTES: </t>
    </r>
    <r>
      <rPr>
        <sz val="10"/>
        <rFont val="Arial"/>
        <family val="2"/>
      </rPr>
      <t xml:space="preserve"> 
</t>
    </r>
    <r>
      <rPr>
        <i/>
        <sz val="8"/>
        <rFont val="Arial"/>
        <family val="2"/>
      </rPr>
      <t>(Please use this area should you wish to include any notes for the attention of the Accounts Team)</t>
    </r>
  </si>
  <si>
    <t>TOTAL DUE TO DBF:</t>
  </si>
  <si>
    <t>BACS</t>
  </si>
  <si>
    <t>No service in church - Service (including burial or other lawful disposal of cremated remains) in churchyard</t>
  </si>
  <si>
    <t>No service in church - service (including burial of body) at graveside in churchyard</t>
  </si>
  <si>
    <t>Miscellaneous (e.g. Surrogate,  County Council Registration, Corrections)</t>
  </si>
  <si>
    <t>Ludgershall and Tidworth</t>
  </si>
  <si>
    <t xml:space="preserve">If the officiant is retired, they may be able to receive a fee (subject to the Bishop's Guidelines).  In the case of a retired officiant, select "Y" from the menu in the relevant column (column I). </t>
  </si>
  <si>
    <t>When fees are submitted for the Benefice (and or a number of PCCs) this section will automatically calculate the fees due to DBF and the fees to be retained by each PCC.  A PCC must be selected for each entry to ensure the total by PCC is correct.</t>
  </si>
  <si>
    <t>Lloyds</t>
  </si>
  <si>
    <t>QUARTERLY PAROCHIAL FEE RETURN</t>
  </si>
  <si>
    <t>Certified Copy of Entry in Marriage Register at time of registration or subsequently (effective 16-Feb-19)</t>
  </si>
  <si>
    <t>Enter the period (e.g. Q1 2020) as appropriate.</t>
  </si>
  <si>
    <t>2020 PAROCHIAL FEES TABLE</t>
  </si>
  <si>
    <t>Cremation immediately preceding or following on from funeral service in premises belonging to funeral director</t>
  </si>
  <si>
    <t>Burial of body, or burial or other lawful disposal of cremated remains, in cemetery (committal only)</t>
  </si>
  <si>
    <t>2020 FEES FORM</t>
  </si>
  <si>
    <t>No service in church - cremation at funeral director premises</t>
  </si>
  <si>
    <t xml:space="preserve">Service in church - before or after burial or cremation </t>
  </si>
  <si>
    <t>Burial of body in churchyard on a separate occasion</t>
  </si>
  <si>
    <t>Burial in cemetery on separate occasion</t>
  </si>
  <si>
    <t>No service in church - Service at crematorium, in cemetery or at funeral director premises</t>
  </si>
  <si>
    <t>No service in church - Burial of body in churchyard (committal only)</t>
  </si>
  <si>
    <t>No service in church - Burial of cremated remains in churchyard (committal only)</t>
  </si>
  <si>
    <t>No service in church - Burial of body or cremated remains in cemetery (committal only)</t>
  </si>
  <si>
    <t>Gillingham Milton on Stour and Silton</t>
  </si>
  <si>
    <t xml:space="preserve">Lyneham and Woodhill </t>
  </si>
  <si>
    <t>West Purbeck</t>
  </si>
  <si>
    <t>The River Were</t>
  </si>
  <si>
    <t>west_p</t>
  </si>
  <si>
    <t>Holworth</t>
  </si>
  <si>
    <t>Service at crematorium, in cemetery or at premises belonging to funeral director, whether taking place before or after burial or cremation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</si>
</sst>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;[Red]\(#,##0.00\)"/>
    <numFmt numFmtId="166" formatCode="[$-F800]dddd\,\ mmmm\ dd\,\ yyyy"/>
    <numFmt numFmtId="167" formatCode="&quot;£&quot;#,##0.00"/>
  </numFmts>
  <fonts count="2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9"/>
      <color indexed="3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10.5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theme="3"/>
      <name val="Arial"/>
      <family val="2"/>
    </font>
    <font>
      <b/>
      <sz val="11"/>
      <color rgb="FFC0000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10"/>
      <color theme="2" tint="-9.9978637043366805E-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257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vertical="top" wrapText="1"/>
    </xf>
    <xf numFmtId="0" fontId="17" fillId="0" borderId="0" xfId="0" applyFont="1" applyBorder="1" applyAlignment="1">
      <alignment wrapText="1"/>
    </xf>
    <xf numFmtId="0" fontId="3" fillId="0" borderId="0" xfId="0" applyFont="1" applyBorder="1" applyAlignment="1"/>
    <xf numFmtId="0" fontId="1" fillId="0" borderId="0" xfId="0" applyFont="1" applyBorder="1" applyAlignment="1"/>
    <xf numFmtId="0" fontId="16" fillId="2" borderId="0" xfId="0" applyFont="1" applyFill="1" applyBorder="1" applyAlignment="1">
      <alignment wrapText="1"/>
    </xf>
    <xf numFmtId="0" fontId="3" fillId="0" borderId="1" xfId="0" applyFont="1" applyBorder="1"/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" fillId="3" borderId="2" xfId="0" applyFont="1" applyFill="1" applyBorder="1"/>
    <xf numFmtId="0" fontId="1" fillId="3" borderId="6" xfId="0" applyFont="1" applyFill="1" applyBorder="1"/>
    <xf numFmtId="0" fontId="1" fillId="3" borderId="9" xfId="0" applyFont="1" applyFill="1" applyBorder="1"/>
    <xf numFmtId="0" fontId="16" fillId="3" borderId="0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2" borderId="10" xfId="0" applyFont="1" applyFill="1" applyBorder="1" applyAlignment="1">
      <alignment wrapText="1"/>
    </xf>
    <xf numFmtId="0" fontId="16" fillId="3" borderId="1" xfId="0" applyFont="1" applyFill="1" applyBorder="1" applyAlignment="1">
      <alignment vertical="top" wrapText="1"/>
    </xf>
    <xf numFmtId="0" fontId="3" fillId="0" borderId="0" xfId="0" applyFont="1" applyFill="1" applyBorder="1"/>
    <xf numFmtId="16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2" fontId="0" fillId="0" borderId="0" xfId="0" applyNumberForma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6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43" xfId="0" applyFill="1" applyBorder="1" applyAlignment="1">
      <alignment horizontal="center" vertical="center"/>
    </xf>
    <xf numFmtId="0" fontId="3" fillId="4" borderId="43" xfId="0" applyFont="1" applyFill="1" applyBorder="1" applyAlignment="1">
      <alignment horizontal="left" vertical="center" indent="1"/>
    </xf>
    <xf numFmtId="0" fontId="3" fillId="4" borderId="44" xfId="0" applyFont="1" applyFill="1" applyBorder="1" applyAlignment="1">
      <alignment horizontal="left" vertical="center" indent="1"/>
    </xf>
    <xf numFmtId="0" fontId="0" fillId="4" borderId="44" xfId="0" applyFill="1" applyBorder="1" applyAlignment="1">
      <alignment horizontal="left" vertical="center" indent="1"/>
    </xf>
    <xf numFmtId="0" fontId="0" fillId="4" borderId="45" xfId="0" applyFill="1" applyBorder="1" applyAlignment="1">
      <alignment horizontal="left" vertical="center" indent="1"/>
    </xf>
    <xf numFmtId="0" fontId="3" fillId="4" borderId="43" xfId="0" applyFont="1" applyFill="1" applyBorder="1" applyAlignment="1">
      <alignment horizontal="left" vertical="center" wrapText="1" indent="1"/>
    </xf>
    <xf numFmtId="0" fontId="0" fillId="4" borderId="46" xfId="0" applyFill="1" applyBorder="1" applyAlignment="1">
      <alignment horizontal="center" vertical="center"/>
    </xf>
    <xf numFmtId="0" fontId="3" fillId="4" borderId="46" xfId="0" applyFont="1" applyFill="1" applyBorder="1" applyAlignment="1">
      <alignment horizontal="left" vertical="center" indent="1"/>
    </xf>
    <xf numFmtId="0" fontId="3" fillId="4" borderId="0" xfId="0" applyFont="1" applyFill="1" applyBorder="1" applyAlignment="1">
      <alignment horizontal="left" vertical="center" indent="1"/>
    </xf>
    <xf numFmtId="0" fontId="0" fillId="4" borderId="0" xfId="0" applyFill="1" applyBorder="1" applyAlignment="1">
      <alignment horizontal="left" vertical="center" indent="1"/>
    </xf>
    <xf numFmtId="0" fontId="0" fillId="4" borderId="47" xfId="0" applyFill="1" applyBorder="1" applyAlignment="1">
      <alignment horizontal="left" vertical="center" indent="1"/>
    </xf>
    <xf numFmtId="0" fontId="7" fillId="4" borderId="0" xfId="0" applyFont="1" applyFill="1" applyBorder="1" applyAlignment="1">
      <alignment horizontal="left" vertical="center" indent="1"/>
    </xf>
    <xf numFmtId="0" fontId="0" fillId="4" borderId="46" xfId="0" applyFill="1" applyBorder="1" applyAlignment="1">
      <alignment horizontal="left" vertical="center" indent="1"/>
    </xf>
    <xf numFmtId="0" fontId="0" fillId="4" borderId="48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 indent="1"/>
    </xf>
    <xf numFmtId="0" fontId="0" fillId="4" borderId="49" xfId="0" applyFill="1" applyBorder="1" applyAlignment="1">
      <alignment horizontal="left" vertical="center" indent="1"/>
    </xf>
    <xf numFmtId="0" fontId="3" fillId="4" borderId="49" xfId="0" applyFont="1" applyFill="1" applyBorder="1" applyAlignment="1">
      <alignment horizontal="left" vertical="center" indent="1"/>
    </xf>
    <xf numFmtId="0" fontId="0" fillId="4" borderId="50" xfId="0" applyFill="1" applyBorder="1" applyAlignment="1">
      <alignment horizontal="left" vertical="center" indent="1"/>
    </xf>
    <xf numFmtId="0" fontId="0" fillId="4" borderId="51" xfId="0" applyFill="1" applyBorder="1" applyAlignment="1">
      <alignment horizontal="center" vertical="center"/>
    </xf>
    <xf numFmtId="0" fontId="3" fillId="4" borderId="51" xfId="0" applyFont="1" applyFill="1" applyBorder="1" applyAlignment="1">
      <alignment horizontal="left" vertical="center" indent="1"/>
    </xf>
    <xf numFmtId="0" fontId="3" fillId="4" borderId="52" xfId="0" applyFont="1" applyFill="1" applyBorder="1" applyAlignment="1">
      <alignment horizontal="left" vertical="center" indent="1"/>
    </xf>
    <xf numFmtId="0" fontId="0" fillId="4" borderId="52" xfId="0" applyFill="1" applyBorder="1" applyAlignment="1">
      <alignment horizontal="left" vertical="center" indent="1"/>
    </xf>
    <xf numFmtId="0" fontId="0" fillId="4" borderId="53" xfId="0" applyFill="1" applyBorder="1" applyAlignment="1">
      <alignment horizontal="left" vertical="center" indent="1"/>
    </xf>
    <xf numFmtId="0" fontId="0" fillId="4" borderId="0" xfId="0" applyFont="1" applyFill="1" applyBorder="1" applyAlignment="1">
      <alignment horizontal="left" vertical="center" indent="1"/>
    </xf>
    <xf numFmtId="0" fontId="1" fillId="4" borderId="0" xfId="0" applyFont="1" applyFill="1" applyBorder="1" applyAlignment="1">
      <alignment horizontal="left" vertical="center" indent="1"/>
    </xf>
    <xf numFmtId="0" fontId="3" fillId="4" borderId="0" xfId="0" quotePrefix="1" applyFont="1" applyFill="1" applyBorder="1" applyAlignment="1">
      <alignment horizontal="left" vertical="center" indent="1"/>
    </xf>
    <xf numFmtId="0" fontId="1" fillId="4" borderId="0" xfId="0" quotePrefix="1" applyFont="1" applyFill="1" applyBorder="1" applyAlignment="1">
      <alignment horizontal="left" vertical="center" indent="1"/>
    </xf>
    <xf numFmtId="0" fontId="0" fillId="4" borderId="48" xfId="0" applyFill="1" applyBorder="1" applyAlignment="1">
      <alignment vertical="center"/>
    </xf>
    <xf numFmtId="0" fontId="15" fillId="4" borderId="0" xfId="1" applyFill="1" applyBorder="1" applyAlignment="1" applyProtection="1">
      <alignment horizontal="left" vertical="center" indent="1"/>
    </xf>
    <xf numFmtId="0" fontId="3" fillId="4" borderId="48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left" vertical="center" indent="1"/>
    </xf>
    <xf numFmtId="0" fontId="20" fillId="5" borderId="13" xfId="0" applyFont="1" applyFill="1" applyBorder="1" applyAlignment="1" applyProtection="1">
      <alignment horizontal="left" vertical="center" wrapText="1" indent="4"/>
    </xf>
    <xf numFmtId="0" fontId="14" fillId="0" borderId="0" xfId="2" applyFill="1"/>
    <xf numFmtId="0" fontId="7" fillId="0" borderId="0" xfId="0" applyFont="1"/>
    <xf numFmtId="0" fontId="10" fillId="0" borderId="0" xfId="0" applyFont="1"/>
    <xf numFmtId="0" fontId="10" fillId="6" borderId="0" xfId="0" applyFont="1" applyFill="1"/>
    <xf numFmtId="15" fontId="0" fillId="0" borderId="16" xfId="0" applyNumberFormat="1" applyBorder="1" applyProtection="1">
      <protection locked="0"/>
    </xf>
    <xf numFmtId="0" fontId="2" fillId="5" borderId="17" xfId="0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horizontal="right" vertical="center"/>
    </xf>
    <xf numFmtId="2" fontId="2" fillId="5" borderId="18" xfId="0" applyNumberFormat="1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wrapText="1"/>
    </xf>
    <xf numFmtId="2" fontId="0" fillId="4" borderId="0" xfId="0" applyNumberFormat="1" applyFill="1" applyBorder="1" applyProtection="1"/>
    <xf numFmtId="0" fontId="0" fillId="4" borderId="0" xfId="0" applyFill="1" applyBorder="1" applyProtection="1"/>
    <xf numFmtId="2" fontId="1" fillId="4" borderId="20" xfId="0" applyNumberFormat="1" applyFont="1" applyFill="1" applyBorder="1" applyProtection="1"/>
    <xf numFmtId="0" fontId="0" fillId="3" borderId="54" xfId="0" applyFill="1" applyBorder="1" applyAlignment="1" applyProtection="1">
      <alignment horizontal="left" wrapText="1" indent="1"/>
    </xf>
    <xf numFmtId="0" fontId="0" fillId="3" borderId="55" xfId="0" applyFill="1" applyBorder="1" applyAlignment="1" applyProtection="1">
      <alignment horizontal="centerContinuous"/>
    </xf>
    <xf numFmtId="0" fontId="0" fillId="3" borderId="56" xfId="0" applyFill="1" applyBorder="1" applyAlignment="1" applyProtection="1">
      <alignment horizontal="centerContinuous"/>
    </xf>
    <xf numFmtId="2" fontId="1" fillId="3" borderId="57" xfId="0" applyNumberFormat="1" applyFont="1" applyFill="1" applyBorder="1" applyProtection="1"/>
    <xf numFmtId="0" fontId="0" fillId="3" borderId="44" xfId="0" applyFill="1" applyBorder="1" applyAlignment="1" applyProtection="1">
      <alignment horizontal="left" wrapText="1" indent="1"/>
    </xf>
    <xf numFmtId="0" fontId="0" fillId="3" borderId="58" xfId="0" applyFill="1" applyBorder="1" applyAlignment="1" applyProtection="1">
      <alignment horizontal="centerContinuous"/>
    </xf>
    <xf numFmtId="0" fontId="0" fillId="3" borderId="45" xfId="0" applyFill="1" applyBorder="1" applyAlignment="1" applyProtection="1">
      <alignment horizontal="centerContinuous"/>
    </xf>
    <xf numFmtId="2" fontId="1" fillId="3" borderId="59" xfId="0" applyNumberFormat="1" applyFont="1" applyFill="1" applyBorder="1" applyProtection="1"/>
    <xf numFmtId="0" fontId="0" fillId="3" borderId="60" xfId="0" applyFill="1" applyBorder="1" applyAlignment="1" applyProtection="1">
      <alignment horizontal="left" wrapText="1" indent="1"/>
    </xf>
    <xf numFmtId="0" fontId="0" fillId="3" borderId="61" xfId="0" applyFill="1" applyBorder="1" applyAlignment="1" applyProtection="1">
      <alignment horizontal="centerContinuous"/>
    </xf>
    <xf numFmtId="0" fontId="0" fillId="3" borderId="62" xfId="0" applyFill="1" applyBorder="1" applyAlignment="1" applyProtection="1">
      <alignment horizontal="centerContinuous"/>
    </xf>
    <xf numFmtId="2" fontId="1" fillId="3" borderId="63" xfId="0" applyNumberFormat="1" applyFont="1" applyFill="1" applyBorder="1" applyProtection="1"/>
    <xf numFmtId="0" fontId="12" fillId="5" borderId="21" xfId="0" applyFont="1" applyFill="1" applyBorder="1" applyAlignment="1" applyProtection="1">
      <alignment wrapText="1"/>
    </xf>
    <xf numFmtId="2" fontId="12" fillId="5" borderId="21" xfId="0" applyNumberFormat="1" applyFont="1" applyFill="1" applyBorder="1" applyAlignment="1" applyProtection="1">
      <alignment wrapText="1"/>
    </xf>
    <xf numFmtId="0" fontId="0" fillId="5" borderId="0" xfId="0" applyFill="1" applyProtection="1"/>
    <xf numFmtId="0" fontId="0" fillId="5" borderId="0" xfId="0" applyFill="1" applyAlignment="1" applyProtection="1">
      <alignment wrapText="1"/>
    </xf>
    <xf numFmtId="2" fontId="0" fillId="5" borderId="0" xfId="0" applyNumberFormat="1" applyFill="1" applyProtection="1"/>
    <xf numFmtId="0" fontId="21" fillId="5" borderId="0" xfId="0" applyFont="1" applyFill="1" applyAlignment="1" applyProtection="1">
      <alignment horizontal="right"/>
    </xf>
    <xf numFmtId="165" fontId="2" fillId="5" borderId="0" xfId="0" applyNumberFormat="1" applyFont="1" applyFill="1" applyProtection="1"/>
    <xf numFmtId="166" fontId="2" fillId="6" borderId="0" xfId="0" applyNumberFormat="1" applyFont="1" applyFill="1" applyAlignment="1" applyProtection="1">
      <alignment horizontal="right"/>
    </xf>
    <xf numFmtId="0" fontId="6" fillId="5" borderId="0" xfId="0" applyFont="1" applyFill="1" applyProtection="1"/>
    <xf numFmtId="0" fontId="2" fillId="6" borderId="0" xfId="0" applyFont="1" applyFill="1" applyAlignment="1" applyProtection="1">
      <alignment horizontal="right"/>
    </xf>
    <xf numFmtId="0" fontId="21" fillId="6" borderId="0" xfId="0" applyFont="1" applyFill="1" applyAlignment="1" applyProtection="1">
      <alignment horizontal="right"/>
    </xf>
    <xf numFmtId="0" fontId="0" fillId="5" borderId="0" xfId="0" applyFill="1" applyBorder="1" applyAlignment="1" applyProtection="1">
      <alignment horizontal="left" vertical="top" wrapText="1"/>
    </xf>
    <xf numFmtId="2" fontId="2" fillId="5" borderId="0" xfId="0" applyNumberFormat="1" applyFont="1" applyFill="1" applyProtection="1"/>
    <xf numFmtId="0" fontId="2" fillId="5" borderId="0" xfId="0" applyFont="1" applyFill="1" applyBorder="1" applyAlignment="1" applyProtection="1">
      <alignment horizontal="center" vertical="center"/>
    </xf>
    <xf numFmtId="2" fontId="4" fillId="5" borderId="0" xfId="0" applyNumberFormat="1" applyFont="1" applyFill="1" applyBorder="1" applyAlignment="1" applyProtection="1">
      <alignment horizontal="center" vertical="center"/>
    </xf>
    <xf numFmtId="0" fontId="5" fillId="5" borderId="0" xfId="0" applyFont="1" applyFill="1" applyAlignment="1" applyProtection="1">
      <alignment horizontal="right"/>
    </xf>
    <xf numFmtId="0" fontId="5" fillId="5" borderId="0" xfId="0" applyFont="1" applyFill="1" applyProtection="1"/>
    <xf numFmtId="2" fontId="1" fillId="5" borderId="0" xfId="0" applyNumberFormat="1" applyFont="1" applyFill="1" applyProtection="1"/>
    <xf numFmtId="0" fontId="22" fillId="4" borderId="0" xfId="0" applyFont="1" applyFill="1" applyBorder="1"/>
    <xf numFmtId="0" fontId="16" fillId="0" borderId="1" xfId="0" applyFont="1" applyBorder="1" applyAlignment="1">
      <alignment vertical="top"/>
    </xf>
    <xf numFmtId="0" fontId="16" fillId="0" borderId="0" xfId="0" applyFont="1" applyBorder="1" applyAlignment="1"/>
    <xf numFmtId="0" fontId="16" fillId="0" borderId="1" xfId="0" applyFont="1" applyBorder="1" applyAlignment="1"/>
    <xf numFmtId="0" fontId="1" fillId="5" borderId="24" xfId="0" applyFont="1" applyFill="1" applyBorder="1" applyProtection="1"/>
    <xf numFmtId="0" fontId="3" fillId="5" borderId="25" xfId="0" applyFont="1" applyFill="1" applyBorder="1" applyProtection="1"/>
    <xf numFmtId="0" fontId="0" fillId="0" borderId="0" xfId="0" applyProtection="1"/>
    <xf numFmtId="0" fontId="9" fillId="5" borderId="13" xfId="0" applyFont="1" applyFill="1" applyBorder="1" applyAlignment="1" applyProtection="1"/>
    <xf numFmtId="0" fontId="4" fillId="5" borderId="26" xfId="0" applyFont="1" applyFill="1" applyBorder="1" applyAlignment="1" applyProtection="1">
      <alignment wrapText="1"/>
    </xf>
    <xf numFmtId="0" fontId="4" fillId="5" borderId="10" xfId="0" applyFont="1" applyFill="1" applyBorder="1" applyAlignment="1" applyProtection="1">
      <alignment horizontal="center" wrapText="1"/>
    </xf>
    <xf numFmtId="0" fontId="4" fillId="5" borderId="10" xfId="0" applyFont="1" applyFill="1" applyBorder="1" applyAlignment="1" applyProtection="1">
      <alignment wrapText="1"/>
    </xf>
    <xf numFmtId="0" fontId="2" fillId="5" borderId="17" xfId="0" applyFont="1" applyFill="1" applyBorder="1" applyAlignment="1" applyProtection="1">
      <alignment wrapText="1"/>
    </xf>
    <xf numFmtId="0" fontId="4" fillId="5" borderId="17" xfId="0" applyFont="1" applyFill="1" applyBorder="1" applyAlignment="1" applyProtection="1">
      <alignment wrapText="1"/>
    </xf>
    <xf numFmtId="2" fontId="2" fillId="5" borderId="27" xfId="0" applyNumberFormat="1" applyFont="1" applyFill="1" applyBorder="1" applyAlignment="1" applyProtection="1">
      <alignment wrapText="1"/>
    </xf>
    <xf numFmtId="0" fontId="2" fillId="5" borderId="28" xfId="0" applyFont="1" applyFill="1" applyBorder="1" applyAlignment="1" applyProtection="1">
      <alignment wrapText="1"/>
    </xf>
    <xf numFmtId="2" fontId="2" fillId="5" borderId="28" xfId="0" applyNumberFormat="1" applyFont="1" applyFill="1" applyBorder="1" applyAlignment="1" applyProtection="1">
      <alignment wrapText="1"/>
    </xf>
    <xf numFmtId="2" fontId="1" fillId="5" borderId="18" xfId="0" applyNumberFormat="1" applyFont="1" applyFill="1" applyBorder="1" applyAlignment="1" applyProtection="1">
      <alignment wrapText="1"/>
    </xf>
    <xf numFmtId="2" fontId="4" fillId="5" borderId="17" xfId="0" applyNumberFormat="1" applyFont="1" applyFill="1" applyBorder="1" applyAlignment="1" applyProtection="1">
      <alignment wrapText="1"/>
    </xf>
    <xf numFmtId="2" fontId="4" fillId="5" borderId="29" xfId="0" applyNumberFormat="1" applyFont="1" applyFill="1" applyBorder="1" applyAlignment="1" applyProtection="1">
      <alignment wrapText="1"/>
    </xf>
    <xf numFmtId="2" fontId="4" fillId="5" borderId="27" xfId="0" applyNumberFormat="1" applyFont="1" applyFill="1" applyBorder="1" applyAlignment="1" applyProtection="1">
      <alignment wrapText="1"/>
    </xf>
    <xf numFmtId="2" fontId="2" fillId="5" borderId="17" xfId="0" applyNumberFormat="1" applyFont="1" applyFill="1" applyBorder="1" applyAlignment="1" applyProtection="1">
      <alignment wrapText="1"/>
    </xf>
    <xf numFmtId="2" fontId="1" fillId="5" borderId="30" xfId="0" applyNumberFormat="1" applyFont="1" applyFill="1" applyBorder="1" applyAlignment="1" applyProtection="1">
      <alignment wrapText="1"/>
    </xf>
    <xf numFmtId="0" fontId="4" fillId="0" borderId="0" xfId="0" applyFont="1" applyProtection="1"/>
    <xf numFmtId="0" fontId="1" fillId="5" borderId="16" xfId="0" applyFont="1" applyFill="1" applyBorder="1" applyProtection="1"/>
    <xf numFmtId="0" fontId="1" fillId="5" borderId="0" xfId="0" applyFont="1" applyFill="1" applyBorder="1" applyProtection="1"/>
    <xf numFmtId="2" fontId="1" fillId="5" borderId="0" xfId="0" applyNumberFormat="1" applyFont="1" applyFill="1" applyBorder="1" applyProtection="1"/>
    <xf numFmtId="2" fontId="1" fillId="5" borderId="20" xfId="0" applyNumberFormat="1" applyFont="1" applyFill="1" applyBorder="1" applyProtection="1"/>
    <xf numFmtId="0" fontId="1" fillId="5" borderId="0" xfId="0" applyFont="1" applyFill="1" applyProtection="1"/>
    <xf numFmtId="0" fontId="3" fillId="5" borderId="0" xfId="0" applyFont="1" applyFill="1" applyProtection="1"/>
    <xf numFmtId="0" fontId="0" fillId="0" borderId="0" xfId="0" applyBorder="1" applyProtection="1"/>
    <xf numFmtId="2" fontId="0" fillId="5" borderId="0" xfId="0" applyNumberFormat="1" applyFill="1" applyBorder="1" applyProtection="1"/>
    <xf numFmtId="15" fontId="0" fillId="5" borderId="16" xfId="0" applyNumberFormat="1" applyFill="1" applyBorder="1" applyProtection="1"/>
    <xf numFmtId="164" fontId="0" fillId="5" borderId="0" xfId="0" applyNumberFormat="1" applyFill="1" applyBorder="1" applyProtection="1"/>
    <xf numFmtId="0" fontId="0" fillId="5" borderId="0" xfId="0" applyFill="1" applyBorder="1" applyProtection="1"/>
    <xf numFmtId="0" fontId="1" fillId="5" borderId="31" xfId="0" applyFont="1" applyFill="1" applyBorder="1" applyAlignment="1" applyProtection="1">
      <alignment wrapText="1"/>
    </xf>
    <xf numFmtId="0" fontId="1" fillId="5" borderId="32" xfId="0" applyFont="1" applyFill="1" applyBorder="1" applyAlignment="1" applyProtection="1">
      <alignment wrapText="1"/>
    </xf>
    <xf numFmtId="0" fontId="3" fillId="5" borderId="32" xfId="0" applyFont="1" applyFill="1" applyBorder="1" applyAlignment="1" applyProtection="1">
      <alignment wrapText="1"/>
    </xf>
    <xf numFmtId="0" fontId="3" fillId="5" borderId="33" xfId="0" applyFont="1" applyFill="1" applyBorder="1" applyAlignment="1" applyProtection="1">
      <alignment wrapText="1"/>
    </xf>
    <xf numFmtId="0" fontId="3" fillId="5" borderId="21" xfId="0" applyFont="1" applyFill="1" applyBorder="1" applyAlignment="1" applyProtection="1">
      <alignment wrapText="1"/>
    </xf>
    <xf numFmtId="2" fontId="1" fillId="5" borderId="34" xfId="0" applyNumberFormat="1" applyFont="1" applyFill="1" applyBorder="1" applyAlignment="1" applyProtection="1">
      <alignment wrapText="1"/>
    </xf>
    <xf numFmtId="2" fontId="1" fillId="5" borderId="35" xfId="0" applyNumberFormat="1" applyFont="1" applyFill="1" applyBorder="1" applyAlignment="1" applyProtection="1">
      <alignment wrapText="1"/>
    </xf>
    <xf numFmtId="2" fontId="0" fillId="0" borderId="0" xfId="0" applyNumberFormat="1" applyProtection="1"/>
    <xf numFmtId="2" fontId="1" fillId="0" borderId="0" xfId="0" applyNumberFormat="1" applyFont="1" applyProtection="1"/>
    <xf numFmtId="0" fontId="0" fillId="0" borderId="36" xfId="0" applyBorder="1" applyProtection="1"/>
    <xf numFmtId="0" fontId="0" fillId="5" borderId="27" xfId="0" applyFill="1" applyBorder="1" applyProtection="1"/>
    <xf numFmtId="2" fontId="0" fillId="0" borderId="37" xfId="0" applyNumberFormat="1" applyBorder="1" applyProtection="1"/>
    <xf numFmtId="0" fontId="0" fillId="5" borderId="64" xfId="0" applyFill="1" applyBorder="1" applyProtection="1"/>
    <xf numFmtId="0" fontId="0" fillId="0" borderId="64" xfId="0" applyBorder="1" applyProtection="1"/>
    <xf numFmtId="0" fontId="0" fillId="5" borderId="65" xfId="0" applyFill="1" applyBorder="1" applyProtection="1"/>
    <xf numFmtId="0" fontId="0" fillId="5" borderId="46" xfId="0" applyFill="1" applyBorder="1" applyProtection="1"/>
    <xf numFmtId="0" fontId="3" fillId="0" borderId="0" xfId="0" applyFont="1" applyProtection="1"/>
    <xf numFmtId="0" fontId="0" fillId="5" borderId="66" xfId="0" applyFill="1" applyBorder="1" applyProtection="1"/>
    <xf numFmtId="0" fontId="0" fillId="0" borderId="66" xfId="0" applyBorder="1" applyProtection="1"/>
    <xf numFmtId="0" fontId="0" fillId="5" borderId="67" xfId="0" applyFill="1" applyBorder="1" applyProtection="1"/>
    <xf numFmtId="0" fontId="2" fillId="4" borderId="23" xfId="0" applyFont="1" applyFill="1" applyBorder="1" applyAlignment="1" applyProtection="1">
      <alignment horizontal="center" vertical="center"/>
    </xf>
    <xf numFmtId="2" fontId="1" fillId="3" borderId="55" xfId="0" applyNumberFormat="1" applyFont="1" applyFill="1" applyBorder="1" applyProtection="1"/>
    <xf numFmtId="2" fontId="1" fillId="3" borderId="68" xfId="0" applyNumberFormat="1" applyFont="1" applyFill="1" applyBorder="1" applyProtection="1"/>
    <xf numFmtId="2" fontId="0" fillId="5" borderId="14" xfId="0" applyNumberFormat="1" applyFill="1" applyBorder="1" applyProtection="1"/>
    <xf numFmtId="2" fontId="1" fillId="5" borderId="14" xfId="0" applyNumberFormat="1" applyFont="1" applyFill="1" applyBorder="1" applyProtection="1"/>
    <xf numFmtId="0" fontId="16" fillId="6" borderId="1" xfId="0" applyFont="1" applyFill="1" applyBorder="1" applyAlignment="1">
      <alignment wrapText="1"/>
    </xf>
    <xf numFmtId="0" fontId="16" fillId="6" borderId="7" xfId="0" applyFont="1" applyFill="1" applyBorder="1" applyAlignment="1">
      <alignment wrapText="1"/>
    </xf>
    <xf numFmtId="0" fontId="1" fillId="6" borderId="8" xfId="0" applyFont="1" applyFill="1" applyBorder="1" applyAlignment="1"/>
    <xf numFmtId="0" fontId="3" fillId="4" borderId="0" xfId="0" applyFont="1" applyFill="1" applyBorder="1" applyAlignment="1" applyProtection="1">
      <alignment wrapText="1"/>
    </xf>
    <xf numFmtId="2" fontId="1" fillId="5" borderId="22" xfId="0" applyNumberFormat="1" applyFont="1" applyFill="1" applyBorder="1" applyAlignment="1" applyProtection="1">
      <alignment wrapText="1"/>
    </xf>
    <xf numFmtId="2" fontId="1" fillId="5" borderId="33" xfId="0" applyNumberFormat="1" applyFont="1" applyFill="1" applyBorder="1" applyAlignment="1" applyProtection="1">
      <alignment wrapText="1"/>
    </xf>
    <xf numFmtId="0" fontId="1" fillId="7" borderId="3" xfId="0" applyFont="1" applyFill="1" applyBorder="1"/>
    <xf numFmtId="0" fontId="3" fillId="7" borderId="4" xfId="0" applyFont="1" applyFill="1" applyBorder="1" applyAlignment="1"/>
    <xf numFmtId="0" fontId="1" fillId="7" borderId="5" xfId="0" applyFont="1" applyFill="1" applyBorder="1" applyAlignment="1"/>
    <xf numFmtId="0" fontId="16" fillId="7" borderId="1" xfId="0" applyFont="1" applyFill="1" applyBorder="1" applyAlignment="1">
      <alignment wrapText="1"/>
    </xf>
    <xf numFmtId="0" fontId="3" fillId="7" borderId="7" xfId="0" applyFont="1" applyFill="1" applyBorder="1" applyAlignment="1">
      <alignment wrapText="1"/>
    </xf>
    <xf numFmtId="0" fontId="1" fillId="7" borderId="8" xfId="0" applyFont="1" applyFill="1" applyBorder="1" applyAlignment="1"/>
    <xf numFmtId="0" fontId="16" fillId="7" borderId="10" xfId="0" applyFont="1" applyFill="1" applyBorder="1" applyAlignment="1">
      <alignment vertical="top" wrapText="1"/>
    </xf>
    <xf numFmtId="0" fontId="16" fillId="7" borderId="11" xfId="0" applyFont="1" applyFill="1" applyBorder="1" applyAlignment="1">
      <alignment wrapText="1"/>
    </xf>
    <xf numFmtId="0" fontId="1" fillId="7" borderId="12" xfId="0" applyFont="1" applyFill="1" applyBorder="1" applyAlignment="1"/>
    <xf numFmtId="0" fontId="1" fillId="7" borderId="2" xfId="0" applyFont="1" applyFill="1" applyBorder="1"/>
    <xf numFmtId="0" fontId="17" fillId="7" borderId="3" xfId="0" applyFont="1" applyFill="1" applyBorder="1" applyAlignment="1">
      <alignment wrapText="1"/>
    </xf>
    <xf numFmtId="0" fontId="3" fillId="7" borderId="4" xfId="0" applyFont="1" applyFill="1" applyBorder="1" applyAlignment="1">
      <alignment wrapText="1"/>
    </xf>
    <xf numFmtId="0" fontId="1" fillId="7" borderId="13" xfId="0" applyFont="1" applyFill="1" applyBorder="1"/>
    <xf numFmtId="0" fontId="16" fillId="7" borderId="0" xfId="0" applyFont="1" applyFill="1" applyBorder="1" applyAlignment="1">
      <alignment wrapText="1"/>
    </xf>
    <xf numFmtId="0" fontId="16" fillId="7" borderId="14" xfId="0" applyFont="1" applyFill="1" applyBorder="1" applyAlignment="1">
      <alignment wrapText="1"/>
    </xf>
    <xf numFmtId="0" fontId="18" fillId="7" borderId="14" xfId="0" applyFont="1" applyFill="1" applyBorder="1" applyAlignment="1">
      <alignment wrapText="1"/>
    </xf>
    <xf numFmtId="0" fontId="1" fillId="7" borderId="15" xfId="0" applyFont="1" applyFill="1" applyBorder="1" applyAlignment="1"/>
    <xf numFmtId="0" fontId="1" fillId="7" borderId="6" xfId="0" applyFont="1" applyFill="1" applyBorder="1"/>
    <xf numFmtId="0" fontId="16" fillId="7" borderId="7" xfId="0" applyFont="1" applyFill="1" applyBorder="1" applyAlignment="1">
      <alignment wrapText="1"/>
    </xf>
    <xf numFmtId="0" fontId="1" fillId="7" borderId="9" xfId="0" applyFont="1" applyFill="1" applyBorder="1"/>
    <xf numFmtId="0" fontId="1" fillId="4" borderId="2" xfId="0" applyFont="1" applyFill="1" applyBorder="1"/>
    <xf numFmtId="0" fontId="17" fillId="4" borderId="3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1" fillId="4" borderId="5" xfId="0" applyFont="1" applyFill="1" applyBorder="1" applyAlignment="1"/>
    <xf numFmtId="0" fontId="1" fillId="4" borderId="13" xfId="0" applyFont="1" applyFill="1" applyBorder="1"/>
    <xf numFmtId="0" fontId="16" fillId="4" borderId="0" xfId="0" applyFont="1" applyFill="1" applyBorder="1" applyAlignment="1">
      <alignment wrapText="1"/>
    </xf>
    <xf numFmtId="0" fontId="16" fillId="4" borderId="14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" fillId="4" borderId="15" xfId="0" applyFont="1" applyFill="1" applyBorder="1" applyAlignment="1"/>
    <xf numFmtId="0" fontId="1" fillId="4" borderId="6" xfId="0" applyFont="1" applyFill="1" applyBorder="1"/>
    <xf numFmtId="0" fontId="16" fillId="4" borderId="1" xfId="0" applyFont="1" applyFill="1" applyBorder="1" applyAlignment="1">
      <alignment wrapText="1"/>
    </xf>
    <xf numFmtId="0" fontId="16" fillId="4" borderId="7" xfId="0" applyFont="1" applyFill="1" applyBorder="1" applyAlignment="1">
      <alignment wrapText="1"/>
    </xf>
    <xf numFmtId="0" fontId="18" fillId="4" borderId="7" xfId="0" applyFont="1" applyFill="1" applyBorder="1" applyAlignment="1">
      <alignment wrapText="1"/>
    </xf>
    <xf numFmtId="0" fontId="1" fillId="4" borderId="8" xfId="0" applyFont="1" applyFill="1" applyBorder="1" applyAlignment="1"/>
    <xf numFmtId="0" fontId="1" fillId="4" borderId="9" xfId="0" applyFont="1" applyFill="1" applyBorder="1"/>
    <xf numFmtId="0" fontId="16" fillId="4" borderId="10" xfId="0" applyFont="1" applyFill="1" applyBorder="1" applyAlignment="1">
      <alignment wrapText="1"/>
    </xf>
    <xf numFmtId="0" fontId="16" fillId="4" borderId="11" xfId="0" applyFont="1" applyFill="1" applyBorder="1" applyAlignment="1">
      <alignment wrapText="1"/>
    </xf>
    <xf numFmtId="0" fontId="18" fillId="4" borderId="11" xfId="0" applyFont="1" applyFill="1" applyBorder="1" applyAlignment="1">
      <alignment wrapText="1"/>
    </xf>
    <xf numFmtId="0" fontId="1" fillId="4" borderId="12" xfId="0" applyFont="1" applyFill="1" applyBorder="1" applyAlignment="1"/>
    <xf numFmtId="0" fontId="16" fillId="7" borderId="4" xfId="0" applyFont="1" applyFill="1" applyBorder="1" applyAlignment="1">
      <alignment wrapText="1"/>
    </xf>
    <xf numFmtId="0" fontId="18" fillId="7" borderId="4" xfId="0" applyFont="1" applyFill="1" applyBorder="1" applyAlignment="1">
      <alignment wrapText="1"/>
    </xf>
    <xf numFmtId="0" fontId="19" fillId="7" borderId="0" xfId="0" applyFont="1" applyFill="1" applyBorder="1" applyAlignment="1">
      <alignment wrapText="1"/>
    </xf>
    <xf numFmtId="0" fontId="3" fillId="7" borderId="14" xfId="0" applyFont="1" applyFill="1" applyBorder="1" applyAlignment="1"/>
    <xf numFmtId="0" fontId="16" fillId="7" borderId="1" xfId="0" applyFont="1" applyFill="1" applyBorder="1" applyAlignment="1">
      <alignment vertical="top" wrapText="1"/>
    </xf>
    <xf numFmtId="0" fontId="3" fillId="7" borderId="14" xfId="0" applyFont="1" applyFill="1" applyBorder="1" applyAlignment="1">
      <alignment wrapText="1"/>
    </xf>
    <xf numFmtId="0" fontId="16" fillId="7" borderId="0" xfId="0" applyFont="1" applyFill="1" applyBorder="1" applyAlignment="1">
      <alignment vertical="top" wrapText="1"/>
    </xf>
    <xf numFmtId="0" fontId="19" fillId="7" borderId="10" xfId="0" applyFont="1" applyFill="1" applyBorder="1" applyAlignment="1">
      <alignment wrapText="1"/>
    </xf>
    <xf numFmtId="0" fontId="18" fillId="7" borderId="1" xfId="0" applyFont="1" applyFill="1" applyBorder="1" applyAlignment="1">
      <alignment wrapText="1"/>
    </xf>
    <xf numFmtId="0" fontId="18" fillId="7" borderId="1" xfId="0" applyFont="1" applyFill="1" applyBorder="1" applyAlignment="1">
      <alignment vertical="top" wrapText="1"/>
    </xf>
    <xf numFmtId="0" fontId="1" fillId="7" borderId="70" xfId="0" applyFont="1" applyFill="1" applyBorder="1"/>
    <xf numFmtId="0" fontId="16" fillId="7" borderId="71" xfId="0" applyFont="1" applyFill="1" applyBorder="1" applyAlignment="1">
      <alignment wrapText="1"/>
    </xf>
    <xf numFmtId="0" fontId="16" fillId="7" borderId="69" xfId="0" applyFont="1" applyFill="1" applyBorder="1" applyAlignment="1">
      <alignment wrapText="1"/>
    </xf>
    <xf numFmtId="0" fontId="1" fillId="7" borderId="72" xfId="0" applyFont="1" applyFill="1" applyBorder="1" applyAlignment="1"/>
    <xf numFmtId="0" fontId="24" fillId="5" borderId="0" xfId="0" applyFont="1" applyFill="1" applyProtection="1"/>
    <xf numFmtId="2" fontId="13" fillId="5" borderId="0" xfId="0" applyNumberFormat="1" applyFont="1" applyFill="1" applyAlignment="1" applyProtection="1">
      <alignment horizontal="right"/>
    </xf>
    <xf numFmtId="167" fontId="2" fillId="5" borderId="0" xfId="0" applyNumberFormat="1" applyFont="1" applyFill="1" applyProtection="1"/>
    <xf numFmtId="0" fontId="2" fillId="5" borderId="0" xfId="0" applyFont="1" applyFill="1" applyAlignment="1" applyProtection="1">
      <alignment horizontal="center"/>
    </xf>
    <xf numFmtId="0" fontId="3" fillId="4" borderId="58" xfId="0" applyFont="1" applyFill="1" applyBorder="1" applyAlignment="1">
      <alignment horizontal="left" vertical="center" wrapText="1" indent="1"/>
    </xf>
    <xf numFmtId="0" fontId="3" fillId="4" borderId="44" xfId="0" applyFont="1" applyFill="1" applyBorder="1" applyAlignment="1">
      <alignment horizontal="left" vertical="center" wrapText="1" indent="1"/>
    </xf>
    <xf numFmtId="0" fontId="3" fillId="4" borderId="45" xfId="0" applyFont="1" applyFill="1" applyBorder="1" applyAlignment="1">
      <alignment horizontal="left" vertical="center" wrapText="1" indent="1"/>
    </xf>
    <xf numFmtId="0" fontId="3" fillId="4" borderId="49" xfId="0" applyFont="1" applyFill="1" applyBorder="1" applyAlignment="1">
      <alignment horizontal="left" vertical="center" wrapText="1" indent="1"/>
    </xf>
    <xf numFmtId="0" fontId="3" fillId="4" borderId="50" xfId="0" applyFont="1" applyFill="1" applyBorder="1" applyAlignment="1">
      <alignment horizontal="left" vertical="center" wrapText="1" indent="1"/>
    </xf>
    <xf numFmtId="0" fontId="4" fillId="5" borderId="28" xfId="0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left" vertical="top"/>
      <protection locked="0"/>
    </xf>
    <xf numFmtId="0" fontId="3" fillId="4" borderId="36" xfId="0" applyFont="1" applyFill="1" applyBorder="1" applyAlignment="1" applyProtection="1">
      <alignment horizontal="left" vertical="top"/>
      <protection locked="0"/>
    </xf>
    <xf numFmtId="0" fontId="3" fillId="4" borderId="39" xfId="0" applyFont="1" applyFill="1" applyBorder="1" applyAlignment="1" applyProtection="1">
      <alignment horizontal="left" vertical="top"/>
      <protection locked="0"/>
    </xf>
    <xf numFmtId="0" fontId="3" fillId="4" borderId="16" xfId="0" applyFont="1" applyFill="1" applyBorder="1" applyAlignment="1" applyProtection="1">
      <alignment horizontal="left" vertical="top"/>
      <protection locked="0"/>
    </xf>
    <xf numFmtId="0" fontId="3" fillId="4" borderId="0" xfId="0" applyFont="1" applyFill="1" applyBorder="1" applyAlignment="1" applyProtection="1">
      <alignment horizontal="left" vertical="top"/>
      <protection locked="0"/>
    </xf>
    <xf numFmtId="0" fontId="3" fillId="4" borderId="20" xfId="0" applyFont="1" applyFill="1" applyBorder="1" applyAlignment="1" applyProtection="1">
      <alignment horizontal="left" vertical="top"/>
      <protection locked="0"/>
    </xf>
    <xf numFmtId="0" fontId="3" fillId="4" borderId="31" xfId="0" applyFont="1" applyFill="1" applyBorder="1" applyAlignment="1" applyProtection="1">
      <alignment horizontal="left" vertical="top"/>
      <protection locked="0"/>
    </xf>
    <xf numFmtId="0" fontId="3" fillId="4" borderId="32" xfId="0" applyFont="1" applyFill="1" applyBorder="1" applyAlignment="1" applyProtection="1">
      <alignment horizontal="left" vertical="top"/>
      <protection locked="0"/>
    </xf>
    <xf numFmtId="0" fontId="3" fillId="4" borderId="40" xfId="0" applyFont="1" applyFill="1" applyBorder="1" applyAlignment="1" applyProtection="1">
      <alignment horizontal="left" vertical="top"/>
      <protection locked="0"/>
    </xf>
    <xf numFmtId="0" fontId="3" fillId="0" borderId="25" xfId="0" applyFont="1" applyFill="1" applyBorder="1" applyAlignment="1" applyProtection="1">
      <alignment horizontal="left"/>
      <protection locked="0"/>
    </xf>
    <xf numFmtId="0" fontId="0" fillId="0" borderId="41" xfId="0" applyFill="1" applyBorder="1" applyAlignment="1" applyProtection="1">
      <alignment horizontal="left"/>
      <protection locked="0"/>
    </xf>
    <xf numFmtId="15" fontId="3" fillId="0" borderId="25" xfId="0" applyNumberFormat="1" applyFont="1" applyFill="1" applyBorder="1" applyAlignment="1" applyProtection="1">
      <alignment horizontal="left"/>
      <protection locked="0"/>
    </xf>
    <xf numFmtId="0" fontId="9" fillId="5" borderId="13" xfId="0" applyFont="1" applyFill="1" applyBorder="1" applyAlignment="1" applyProtection="1">
      <alignment horizontal="center"/>
    </xf>
    <xf numFmtId="0" fontId="9" fillId="5" borderId="42" xfId="0" applyFont="1" applyFill="1" applyBorder="1" applyAlignment="1" applyProtection="1">
      <alignment horizontal="center"/>
    </xf>
    <xf numFmtId="166" fontId="23" fillId="5" borderId="0" xfId="0" applyNumberFormat="1" applyFont="1" applyFill="1" applyAlignment="1" applyProtection="1">
      <alignment horizontal="right"/>
    </xf>
    <xf numFmtId="0" fontId="16" fillId="0" borderId="1" xfId="0" applyFont="1" applyFill="1" applyBorder="1" applyAlignment="1">
      <alignment wrapText="1"/>
    </xf>
    <xf numFmtId="0" fontId="16" fillId="0" borderId="7" xfId="0" applyFont="1" applyFill="1" applyBorder="1" applyAlignment="1">
      <alignment wrapText="1"/>
    </xf>
    <xf numFmtId="0" fontId="1" fillId="0" borderId="8" xfId="0" applyFont="1" applyFill="1" applyBorder="1" applyAlignment="1"/>
  </cellXfs>
  <cellStyles count="3">
    <cellStyle name="Hyperlink" xfId="1" builtinId="8"/>
    <cellStyle name="Normal" xfId="0" builtinId="0"/>
    <cellStyle name="Normal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9.9948118533890809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19050</xdr:rowOff>
    </xdr:from>
    <xdr:to>
      <xdr:col>5</xdr:col>
      <xdr:colOff>342900</xdr:colOff>
      <xdr:row>1</xdr:row>
      <xdr:rowOff>0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848350" y="19050"/>
          <a:ext cx="295275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unts@salisbury.anglican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view="pageBreakPreview" topLeftCell="A7" zoomScaleNormal="100" zoomScaleSheetLayoutView="100" workbookViewId="0">
      <selection activeCell="F13" sqref="F13"/>
    </sheetView>
  </sheetViews>
  <sheetFormatPr defaultRowHeight="12.5" x14ac:dyDescent="0.25"/>
  <cols>
    <col min="1" max="1" width="3.81640625" style="2" customWidth="1"/>
    <col min="2" max="2" width="22.81640625" style="2" customWidth="1"/>
    <col min="3" max="3" width="4.7265625" style="2" customWidth="1"/>
    <col min="4" max="4" width="19.81640625" style="2" customWidth="1"/>
    <col min="5" max="5" width="17.1796875" style="2" customWidth="1"/>
    <col min="6" max="6" width="104" style="2" customWidth="1"/>
    <col min="7" max="13" width="9.1796875" style="2"/>
  </cols>
  <sheetData>
    <row r="1" spans="1:10" s="33" customFormat="1" ht="15.5" x14ac:dyDescent="0.25">
      <c r="A1" s="31"/>
      <c r="B1" s="31" t="s">
        <v>820</v>
      </c>
      <c r="C1" s="32"/>
      <c r="D1" s="32"/>
      <c r="E1" s="32"/>
      <c r="F1" s="32"/>
      <c r="G1" s="32"/>
      <c r="H1" s="32"/>
      <c r="I1" s="32"/>
      <c r="J1" s="32"/>
    </row>
    <row r="2" spans="1:10" s="33" customFormat="1" ht="13" x14ac:dyDescent="0.25">
      <c r="A2" s="34"/>
      <c r="B2" s="34"/>
      <c r="C2" s="32"/>
      <c r="D2" s="32"/>
      <c r="E2" s="32"/>
      <c r="F2" s="32"/>
      <c r="G2" s="32"/>
      <c r="H2" s="32"/>
      <c r="I2" s="32"/>
      <c r="J2" s="32"/>
    </row>
    <row r="3" spans="1:10" s="33" customFormat="1" ht="20.25" customHeight="1" x14ac:dyDescent="0.25">
      <c r="A3" s="35">
        <v>1</v>
      </c>
      <c r="B3" s="36" t="s">
        <v>65</v>
      </c>
      <c r="C3" s="37" t="s">
        <v>94</v>
      </c>
      <c r="D3" s="38"/>
      <c r="E3" s="38"/>
      <c r="F3" s="39"/>
      <c r="G3" s="32"/>
      <c r="H3" s="32"/>
      <c r="I3" s="32"/>
      <c r="J3" s="32"/>
    </row>
    <row r="4" spans="1:10" s="33" customFormat="1" ht="30" customHeight="1" x14ac:dyDescent="0.25">
      <c r="A4" s="35">
        <v>2</v>
      </c>
      <c r="B4" s="40" t="s">
        <v>95</v>
      </c>
      <c r="C4" s="37" t="s">
        <v>822</v>
      </c>
      <c r="D4" s="38"/>
      <c r="E4" s="38"/>
      <c r="F4" s="39"/>
      <c r="G4" s="32"/>
      <c r="H4" s="32"/>
      <c r="I4" s="32"/>
      <c r="J4" s="32"/>
    </row>
    <row r="5" spans="1:10" s="33" customFormat="1" ht="30" customHeight="1" x14ac:dyDescent="0.25">
      <c r="A5" s="35">
        <v>3</v>
      </c>
      <c r="B5" s="40" t="s">
        <v>96</v>
      </c>
      <c r="C5" s="37" t="s">
        <v>97</v>
      </c>
      <c r="D5" s="38"/>
      <c r="E5" s="38"/>
      <c r="F5" s="39"/>
      <c r="G5" s="32"/>
      <c r="H5" s="32"/>
      <c r="I5" s="32"/>
      <c r="J5" s="32"/>
    </row>
    <row r="6" spans="1:10" s="33" customFormat="1" ht="19.5" customHeight="1" x14ac:dyDescent="0.25">
      <c r="A6" s="41">
        <v>4</v>
      </c>
      <c r="B6" s="42" t="s">
        <v>98</v>
      </c>
      <c r="C6" s="43" t="s">
        <v>99</v>
      </c>
      <c r="D6" s="44"/>
      <c r="E6" s="44"/>
      <c r="F6" s="45"/>
      <c r="G6" s="32"/>
      <c r="H6" s="32"/>
      <c r="I6" s="32"/>
      <c r="J6" s="32"/>
    </row>
    <row r="7" spans="1:10" s="33" customFormat="1" x14ac:dyDescent="0.25">
      <c r="A7" s="41"/>
      <c r="B7" s="42"/>
      <c r="C7" s="43"/>
      <c r="D7" s="43" t="s">
        <v>66</v>
      </c>
      <c r="E7" s="44"/>
      <c r="F7" s="45"/>
      <c r="G7" s="32"/>
      <c r="H7" s="32"/>
      <c r="I7" s="32"/>
      <c r="J7" s="32"/>
    </row>
    <row r="8" spans="1:10" s="33" customFormat="1" x14ac:dyDescent="0.25">
      <c r="A8" s="41"/>
      <c r="B8" s="42"/>
      <c r="C8" s="44"/>
      <c r="D8" s="43" t="s">
        <v>100</v>
      </c>
      <c r="E8" s="44"/>
      <c r="F8" s="45"/>
      <c r="G8" s="32"/>
      <c r="H8" s="32"/>
      <c r="I8" s="32"/>
      <c r="J8" s="32"/>
    </row>
    <row r="9" spans="1:10" s="33" customFormat="1" x14ac:dyDescent="0.25">
      <c r="A9" s="41"/>
      <c r="B9" s="42"/>
      <c r="C9" s="44"/>
      <c r="D9" s="43" t="s">
        <v>101</v>
      </c>
      <c r="E9" s="44"/>
      <c r="F9" s="45"/>
      <c r="G9" s="32"/>
      <c r="H9" s="32"/>
      <c r="I9" s="32"/>
      <c r="J9" s="32"/>
    </row>
    <row r="10" spans="1:10" s="33" customFormat="1" ht="13" x14ac:dyDescent="0.25">
      <c r="A10" s="41"/>
      <c r="B10" s="42"/>
      <c r="C10" s="44"/>
      <c r="D10" s="46" t="s">
        <v>102</v>
      </c>
      <c r="E10" s="44"/>
      <c r="F10" s="45"/>
      <c r="G10" s="32"/>
      <c r="H10" s="32"/>
      <c r="I10" s="32"/>
      <c r="J10" s="32"/>
    </row>
    <row r="11" spans="1:10" s="33" customFormat="1" x14ac:dyDescent="0.25">
      <c r="A11" s="41"/>
      <c r="B11" s="47"/>
      <c r="C11" s="44"/>
      <c r="D11" s="43" t="s">
        <v>103</v>
      </c>
      <c r="E11" s="44"/>
      <c r="F11" s="45"/>
      <c r="G11" s="32"/>
      <c r="H11" s="32"/>
      <c r="I11" s="32"/>
      <c r="J11" s="32"/>
    </row>
    <row r="12" spans="1:10" s="33" customFormat="1" x14ac:dyDescent="0.25">
      <c r="A12" s="41"/>
      <c r="B12" s="47"/>
      <c r="C12" s="44"/>
      <c r="D12" s="43" t="s">
        <v>104</v>
      </c>
      <c r="E12" s="44"/>
      <c r="F12" s="45"/>
      <c r="G12" s="32"/>
      <c r="H12" s="32"/>
      <c r="I12" s="32"/>
      <c r="J12" s="32"/>
    </row>
    <row r="13" spans="1:10" s="33" customFormat="1" ht="19.5" customHeight="1" x14ac:dyDescent="0.25">
      <c r="A13" s="48"/>
      <c r="B13" s="49"/>
      <c r="C13" s="50"/>
      <c r="D13" s="51" t="s">
        <v>105</v>
      </c>
      <c r="E13" s="50"/>
      <c r="F13" s="52"/>
      <c r="G13" s="32"/>
      <c r="H13" s="32"/>
      <c r="I13" s="32"/>
      <c r="J13" s="32"/>
    </row>
    <row r="14" spans="1:10" s="33" customFormat="1" ht="28.5" customHeight="1" x14ac:dyDescent="0.25">
      <c r="A14" s="35">
        <v>5</v>
      </c>
      <c r="B14" s="36" t="s">
        <v>106</v>
      </c>
      <c r="C14" s="232" t="s">
        <v>817</v>
      </c>
      <c r="D14" s="233"/>
      <c r="E14" s="233"/>
      <c r="F14" s="234"/>
      <c r="G14" s="32"/>
      <c r="H14" s="32"/>
      <c r="I14" s="32"/>
      <c r="J14" s="32"/>
    </row>
    <row r="15" spans="1:10" s="33" customFormat="1" ht="28.5" customHeight="1" x14ac:dyDescent="0.25">
      <c r="A15" s="48">
        <v>6</v>
      </c>
      <c r="B15" s="42" t="s">
        <v>107</v>
      </c>
      <c r="C15" s="232" t="s">
        <v>108</v>
      </c>
      <c r="D15" s="233"/>
      <c r="E15" s="233"/>
      <c r="F15" s="234"/>
      <c r="G15" s="32"/>
      <c r="H15" s="32"/>
      <c r="I15" s="32"/>
      <c r="J15" s="32"/>
    </row>
    <row r="16" spans="1:10" s="33" customFormat="1" ht="51" customHeight="1" x14ac:dyDescent="0.25">
      <c r="A16" s="35">
        <v>7</v>
      </c>
      <c r="B16" s="40" t="s">
        <v>116</v>
      </c>
      <c r="C16" s="233" t="s">
        <v>818</v>
      </c>
      <c r="D16" s="233"/>
      <c r="E16" s="233"/>
      <c r="F16" s="234"/>
      <c r="G16" s="32"/>
      <c r="H16" s="32"/>
      <c r="I16" s="32"/>
      <c r="J16" s="32"/>
    </row>
    <row r="17" spans="1:10" s="33" customFormat="1" ht="19.5" customHeight="1" x14ac:dyDescent="0.25">
      <c r="A17" s="53">
        <v>8</v>
      </c>
      <c r="B17" s="54" t="s">
        <v>109</v>
      </c>
      <c r="C17" s="55" t="s">
        <v>110</v>
      </c>
      <c r="D17" s="55"/>
      <c r="E17" s="56"/>
      <c r="F17" s="57"/>
      <c r="G17" s="32"/>
      <c r="H17" s="32"/>
      <c r="I17" s="32"/>
      <c r="J17" s="32"/>
    </row>
    <row r="18" spans="1:10" s="33" customFormat="1" ht="13" x14ac:dyDescent="0.25">
      <c r="A18" s="41"/>
      <c r="B18" s="47"/>
      <c r="C18" s="44"/>
      <c r="D18" s="43" t="s">
        <v>111</v>
      </c>
      <c r="E18" s="44"/>
      <c r="F18" s="45"/>
      <c r="G18" s="32"/>
      <c r="H18" s="32"/>
      <c r="I18" s="32"/>
      <c r="J18" s="32"/>
    </row>
    <row r="19" spans="1:10" s="33" customFormat="1" x14ac:dyDescent="0.25">
      <c r="A19" s="41"/>
      <c r="B19" s="47"/>
      <c r="C19" s="44"/>
      <c r="D19" s="43"/>
      <c r="E19" s="44"/>
      <c r="F19" s="45"/>
      <c r="G19" s="32"/>
      <c r="H19" s="32"/>
      <c r="I19" s="32"/>
      <c r="J19" s="32"/>
    </row>
    <row r="20" spans="1:10" s="33" customFormat="1" ht="13" x14ac:dyDescent="0.25">
      <c r="A20" s="41"/>
      <c r="B20" s="47"/>
      <c r="C20" s="43"/>
      <c r="D20" s="58" t="s">
        <v>77</v>
      </c>
      <c r="E20" s="59" t="s">
        <v>71</v>
      </c>
      <c r="F20" s="45"/>
      <c r="H20" s="32"/>
      <c r="I20" s="32"/>
      <c r="J20" s="32"/>
    </row>
    <row r="21" spans="1:10" s="33" customFormat="1" ht="13" x14ac:dyDescent="0.25">
      <c r="A21" s="41"/>
      <c r="B21" s="47"/>
      <c r="C21" s="43"/>
      <c r="D21" s="58" t="s">
        <v>80</v>
      </c>
      <c r="E21" s="59" t="s">
        <v>819</v>
      </c>
      <c r="F21" s="45"/>
      <c r="H21" s="32"/>
      <c r="I21" s="32"/>
      <c r="J21" s="32"/>
    </row>
    <row r="22" spans="1:10" s="33" customFormat="1" ht="13" x14ac:dyDescent="0.25">
      <c r="A22" s="41"/>
      <c r="B22" s="47"/>
      <c r="C22" s="43"/>
      <c r="D22" s="58" t="s">
        <v>81</v>
      </c>
      <c r="E22" s="59" t="s">
        <v>78</v>
      </c>
      <c r="F22" s="45"/>
      <c r="H22" s="32"/>
      <c r="I22" s="32"/>
      <c r="J22" s="32"/>
    </row>
    <row r="23" spans="1:10" s="33" customFormat="1" ht="13" x14ac:dyDescent="0.25">
      <c r="A23" s="41"/>
      <c r="B23" s="47"/>
      <c r="C23" s="60"/>
      <c r="D23" s="58" t="s">
        <v>82</v>
      </c>
      <c r="E23" s="61" t="s">
        <v>79</v>
      </c>
      <c r="F23" s="45"/>
      <c r="H23" s="32"/>
      <c r="I23" s="32"/>
      <c r="J23" s="32"/>
    </row>
    <row r="24" spans="1:10" s="33" customFormat="1" ht="7.5" customHeight="1" x14ac:dyDescent="0.25">
      <c r="A24" s="41"/>
      <c r="B24" s="47"/>
      <c r="C24" s="44"/>
      <c r="D24" s="44"/>
      <c r="E24" s="44"/>
      <c r="F24" s="45"/>
      <c r="G24" s="32"/>
      <c r="H24" s="32"/>
      <c r="I24" s="32"/>
      <c r="J24" s="32"/>
    </row>
    <row r="25" spans="1:10" s="33" customFormat="1" ht="19.5" customHeight="1" x14ac:dyDescent="0.25">
      <c r="A25" s="62"/>
      <c r="B25" s="49"/>
      <c r="C25" s="50"/>
      <c r="D25" s="51" t="s">
        <v>76</v>
      </c>
      <c r="E25" s="50"/>
      <c r="F25" s="52"/>
      <c r="G25" s="32"/>
      <c r="H25" s="32"/>
      <c r="I25" s="32"/>
      <c r="J25" s="32"/>
    </row>
    <row r="26" spans="1:10" s="33" customFormat="1" ht="19.5" customHeight="1" x14ac:dyDescent="0.25">
      <c r="A26" s="41">
        <v>9</v>
      </c>
      <c r="B26" s="42" t="s">
        <v>112</v>
      </c>
      <c r="C26" s="43" t="s">
        <v>113</v>
      </c>
      <c r="D26" s="44"/>
      <c r="E26" s="44"/>
      <c r="F26" s="45"/>
      <c r="G26" s="32"/>
      <c r="H26" s="32"/>
      <c r="I26" s="32"/>
      <c r="J26" s="32"/>
    </row>
    <row r="27" spans="1:10" s="33" customFormat="1" x14ac:dyDescent="0.25">
      <c r="A27" s="41"/>
      <c r="B27" s="47"/>
      <c r="C27" s="44"/>
      <c r="D27" s="63" t="s">
        <v>69</v>
      </c>
      <c r="E27" s="44"/>
      <c r="F27" s="45"/>
      <c r="G27" s="32"/>
      <c r="H27" s="32"/>
      <c r="I27" s="32"/>
      <c r="J27" s="32"/>
    </row>
    <row r="28" spans="1:10" s="33" customFormat="1" x14ac:dyDescent="0.25">
      <c r="A28" s="41"/>
      <c r="B28" s="47"/>
      <c r="C28" s="44"/>
      <c r="D28" s="43" t="s">
        <v>70</v>
      </c>
      <c r="E28" s="44"/>
      <c r="F28" s="45"/>
      <c r="G28" s="32"/>
      <c r="H28" s="32"/>
      <c r="I28" s="32"/>
      <c r="J28" s="32"/>
    </row>
    <row r="29" spans="1:10" s="33" customFormat="1" x14ac:dyDescent="0.25">
      <c r="A29" s="41"/>
      <c r="B29" s="47"/>
      <c r="C29" s="44"/>
      <c r="D29" s="43" t="s">
        <v>71</v>
      </c>
      <c r="E29" s="44"/>
      <c r="F29" s="45"/>
      <c r="G29" s="32"/>
      <c r="H29" s="32"/>
      <c r="I29" s="32"/>
      <c r="J29" s="32"/>
    </row>
    <row r="30" spans="1:10" s="33" customFormat="1" x14ac:dyDescent="0.25">
      <c r="A30" s="41"/>
      <c r="B30" s="47"/>
      <c r="C30" s="44"/>
      <c r="D30" s="43" t="s">
        <v>72</v>
      </c>
      <c r="E30" s="44"/>
      <c r="F30" s="45"/>
      <c r="G30" s="32"/>
      <c r="H30" s="32"/>
      <c r="I30" s="32"/>
      <c r="J30" s="32"/>
    </row>
    <row r="31" spans="1:10" s="33" customFormat="1" x14ac:dyDescent="0.25">
      <c r="A31" s="41"/>
      <c r="B31" s="47"/>
      <c r="C31" s="44"/>
      <c r="D31" s="43" t="s">
        <v>73</v>
      </c>
      <c r="E31" s="44"/>
      <c r="F31" s="45"/>
      <c r="G31" s="32"/>
      <c r="H31" s="32"/>
      <c r="I31" s="32"/>
      <c r="J31" s="32"/>
    </row>
    <row r="32" spans="1:10" s="33" customFormat="1" x14ac:dyDescent="0.25">
      <c r="A32" s="41"/>
      <c r="B32" s="47"/>
      <c r="C32" s="44"/>
      <c r="D32" s="43" t="s">
        <v>75</v>
      </c>
      <c r="E32" s="44"/>
      <c r="F32" s="45"/>
      <c r="G32" s="32"/>
      <c r="H32" s="32"/>
      <c r="I32" s="32"/>
      <c r="J32" s="32"/>
    </row>
    <row r="33" spans="1:10" s="33" customFormat="1" ht="19.5" customHeight="1" x14ac:dyDescent="0.25">
      <c r="A33" s="48"/>
      <c r="B33" s="49"/>
      <c r="C33" s="50"/>
      <c r="D33" s="51" t="s">
        <v>74</v>
      </c>
      <c r="E33" s="50"/>
      <c r="F33" s="52"/>
      <c r="G33" s="32"/>
      <c r="H33" s="32"/>
      <c r="I33" s="32"/>
      <c r="J33" s="32"/>
    </row>
    <row r="34" spans="1:10" s="33" customFormat="1" ht="45" customHeight="1" x14ac:dyDescent="0.25">
      <c r="A34" s="64">
        <v>10</v>
      </c>
      <c r="B34" s="65" t="s">
        <v>114</v>
      </c>
      <c r="C34" s="235" t="s">
        <v>115</v>
      </c>
      <c r="D34" s="235"/>
      <c r="E34" s="235"/>
      <c r="F34" s="236"/>
      <c r="G34" s="32"/>
      <c r="H34" s="32"/>
      <c r="I34" s="32"/>
      <c r="J34" s="32"/>
    </row>
  </sheetData>
  <sheetProtection algorithmName="SHA-512" hashValue="fmGautAYh1H5S0B7csxNC+r5IDD/zV9kSeCnZuTDyBewjiFLCvFpXdeuxF2V0P5Sii94GVlqBXMoSBQBZ+oYoQ==" saltValue="eusHT8h4qv5NKjI2N5l7Dw==" spinCount="100000" sheet="1" objects="1" scenarios="1"/>
  <mergeCells count="4">
    <mergeCell ref="C14:F14"/>
    <mergeCell ref="C15:F15"/>
    <mergeCell ref="C16:F16"/>
    <mergeCell ref="C34:F34"/>
  </mergeCells>
  <hyperlinks>
    <hyperlink ref="D27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80" orientation="landscape" r:id="rId2"/>
  <headerFooter>
    <oddHeader>&amp;L&amp;9Salisbury DBF Fee Form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42"/>
  <sheetViews>
    <sheetView tabSelected="1" view="pageBreakPreview" topLeftCell="D1" zoomScaleNormal="100" zoomScaleSheetLayoutView="100" workbookViewId="0">
      <pane ySplit="5" topLeftCell="A48" activePane="bottomLeft" state="frozen"/>
      <selection pane="bottomLeft" activeCell="F54" sqref="F54"/>
    </sheetView>
  </sheetViews>
  <sheetFormatPr defaultColWidth="9.1796875" defaultRowHeight="13" x14ac:dyDescent="0.3"/>
  <cols>
    <col min="1" max="1" width="9.81640625" style="116" customWidth="1"/>
    <col min="2" max="3" width="17.1796875" style="116" customWidth="1"/>
    <col min="4" max="4" width="20.81640625" style="116" customWidth="1"/>
    <col min="5" max="5" width="19.26953125" style="116" customWidth="1"/>
    <col min="6" max="6" width="57.54296875" style="116" customWidth="1"/>
    <col min="7" max="7" width="1.54296875" style="116" hidden="1" customWidth="1"/>
    <col min="8" max="8" width="9.1796875" style="151"/>
    <col min="9" max="9" width="9.7265625" style="116" customWidth="1"/>
    <col min="10" max="10" width="9.7265625" style="151" customWidth="1"/>
    <col min="11" max="11" width="11.7265625" style="152" customWidth="1"/>
    <col min="12" max="14" width="11.453125" style="151" customWidth="1"/>
    <col min="15" max="15" width="11.453125" style="152" customWidth="1"/>
    <col min="16" max="16" width="11.453125" style="151" customWidth="1"/>
    <col min="17" max="23" width="9.1796875" style="116" customWidth="1"/>
    <col min="24" max="24" width="9.1796875" style="116" hidden="1" customWidth="1"/>
    <col min="25" max="25" width="2.26953125" style="116" hidden="1" customWidth="1"/>
    <col min="26" max="26" width="9.1796875" style="116" hidden="1" customWidth="1"/>
    <col min="27" max="76" width="9.1796875" style="116" customWidth="1"/>
    <col min="77" max="16384" width="9.1796875" style="116"/>
  </cols>
  <sheetData>
    <row r="1" spans="1:25" ht="12.75" customHeight="1" x14ac:dyDescent="0.3">
      <c r="A1" s="114" t="s">
        <v>65</v>
      </c>
      <c r="B1" s="115"/>
      <c r="C1" s="115"/>
      <c r="D1" s="248"/>
      <c r="E1" s="249"/>
      <c r="F1" s="66" t="s">
        <v>120</v>
      </c>
      <c r="G1" s="94"/>
      <c r="H1" s="96"/>
      <c r="I1" s="228"/>
      <c r="J1" s="96"/>
      <c r="K1" s="109"/>
      <c r="L1" s="96"/>
      <c r="M1" s="96"/>
      <c r="N1" s="96"/>
      <c r="O1" s="109"/>
      <c r="P1" s="96"/>
    </row>
    <row r="2" spans="1:25" ht="12.75" customHeight="1" x14ac:dyDescent="0.4">
      <c r="A2" s="114" t="s">
        <v>119</v>
      </c>
      <c r="B2" s="115"/>
      <c r="C2" s="115"/>
      <c r="D2" s="250"/>
      <c r="E2" s="249"/>
      <c r="F2" s="117"/>
      <c r="G2" s="94"/>
      <c r="H2" s="96"/>
      <c r="I2" s="94"/>
      <c r="J2" s="96"/>
      <c r="K2" s="109"/>
      <c r="L2" s="96"/>
      <c r="M2" s="96"/>
      <c r="N2" s="96"/>
      <c r="O2" s="109"/>
      <c r="P2" s="96"/>
    </row>
    <row r="3" spans="1:25" ht="12.75" customHeight="1" x14ac:dyDescent="0.3">
      <c r="A3" s="114" t="s">
        <v>61</v>
      </c>
      <c r="B3" s="115"/>
      <c r="C3" s="115"/>
      <c r="D3" s="248"/>
      <c r="E3" s="249"/>
      <c r="F3" s="251" t="s">
        <v>826</v>
      </c>
      <c r="G3" s="94"/>
      <c r="H3" s="96"/>
      <c r="I3" s="94"/>
      <c r="J3" s="96"/>
      <c r="K3" s="109"/>
      <c r="L3" s="96"/>
      <c r="M3" s="96"/>
      <c r="N3" s="96"/>
      <c r="O3" s="109"/>
      <c r="P3" s="96"/>
    </row>
    <row r="4" spans="1:25" ht="13.5" customHeight="1" thickBot="1" x14ac:dyDescent="0.35">
      <c r="A4" s="114" t="s">
        <v>62</v>
      </c>
      <c r="B4" s="115"/>
      <c r="C4" s="115"/>
      <c r="D4" s="248"/>
      <c r="E4" s="249"/>
      <c r="F4" s="252"/>
      <c r="G4" s="94"/>
      <c r="H4" s="96"/>
      <c r="I4" s="94"/>
      <c r="J4" s="96"/>
      <c r="K4" s="109"/>
      <c r="L4" s="96"/>
      <c r="M4" s="96"/>
      <c r="N4" s="96"/>
      <c r="O4" s="109"/>
      <c r="P4" s="109"/>
    </row>
    <row r="5" spans="1:25" s="132" customFormat="1" ht="51" customHeight="1" x14ac:dyDescent="0.3">
      <c r="A5" s="118" t="s">
        <v>29</v>
      </c>
      <c r="B5" s="119" t="s">
        <v>117</v>
      </c>
      <c r="C5" s="119" t="s">
        <v>118</v>
      </c>
      <c r="D5" s="120" t="s">
        <v>30</v>
      </c>
      <c r="E5" s="120" t="s">
        <v>44</v>
      </c>
      <c r="F5" s="121" t="s">
        <v>31</v>
      </c>
      <c r="G5" s="122"/>
      <c r="H5" s="123" t="s">
        <v>46</v>
      </c>
      <c r="I5" s="124" t="s">
        <v>57</v>
      </c>
      <c r="J5" s="125" t="s">
        <v>58</v>
      </c>
      <c r="K5" s="126" t="s">
        <v>59</v>
      </c>
      <c r="L5" s="127" t="s">
        <v>60</v>
      </c>
      <c r="M5" s="128" t="s">
        <v>32</v>
      </c>
      <c r="N5" s="129" t="s">
        <v>64</v>
      </c>
      <c r="O5" s="130" t="s">
        <v>42</v>
      </c>
      <c r="P5" s="131" t="s">
        <v>43</v>
      </c>
      <c r="Y5" s="132" t="s">
        <v>67</v>
      </c>
    </row>
    <row r="6" spans="1:25" s="137" customFormat="1" x14ac:dyDescent="0.3">
      <c r="A6" s="133"/>
      <c r="B6" s="134"/>
      <c r="C6" s="134"/>
      <c r="D6" s="134"/>
      <c r="E6" s="134"/>
      <c r="F6" s="134" t="s">
        <v>47</v>
      </c>
      <c r="G6" s="134"/>
      <c r="H6" s="135"/>
      <c r="I6" s="134"/>
      <c r="J6" s="135"/>
      <c r="K6" s="136"/>
      <c r="L6" s="135"/>
      <c r="M6" s="135"/>
      <c r="N6" s="135"/>
      <c r="O6" s="135"/>
      <c r="P6" s="136"/>
      <c r="W6" s="138"/>
    </row>
    <row r="7" spans="1:25" x14ac:dyDescent="0.3">
      <c r="A7" s="71"/>
      <c r="B7" s="23"/>
      <c r="C7" s="23"/>
      <c r="D7" s="25"/>
      <c r="E7" s="24"/>
      <c r="F7" s="24"/>
      <c r="G7" s="139"/>
      <c r="H7" s="140">
        <f>IF(ISNA(VLOOKUP($F7,amount,2,0)),0,VLOOKUP($F7,amount,2,0))</f>
        <v>0</v>
      </c>
      <c r="I7" s="25"/>
      <c r="J7" s="167">
        <f>IF(I7="y",ROUND(H7*2/3,2),0)</f>
        <v>0</v>
      </c>
      <c r="K7" s="136">
        <f t="shared" ref="K7:K16" si="0">IF(H7&gt;0,H7-J7,0)</f>
        <v>0</v>
      </c>
      <c r="L7" s="140">
        <f t="shared" ref="L7:L16" si="1">IF(ISNA(VLOOKUP($F7,amount,3,0)),0,VLOOKUP($F7,amount,3,0))</f>
        <v>0</v>
      </c>
      <c r="M7" s="26"/>
      <c r="N7" s="26"/>
      <c r="O7" s="135">
        <f t="shared" ref="O7:O16" si="2">H7+L7+M7</f>
        <v>0</v>
      </c>
      <c r="P7" s="136">
        <f t="shared" ref="P7:P16" si="3">O7-N7-H7</f>
        <v>0</v>
      </c>
    </row>
    <row r="8" spans="1:25" x14ac:dyDescent="0.3">
      <c r="A8" s="71"/>
      <c r="B8" s="23"/>
      <c r="C8" s="27"/>
      <c r="D8" s="24"/>
      <c r="E8" s="24"/>
      <c r="F8" s="24"/>
      <c r="G8" s="139"/>
      <c r="H8" s="140">
        <f>IF(ISNA(VLOOKUP($F8,amount,2,0)),0,VLOOKUP($F8,amount,2,0))</f>
        <v>0</v>
      </c>
      <c r="I8" s="25"/>
      <c r="J8" s="167">
        <f t="shared" ref="J8:J16" si="4">IF(I8="y",ROUND(H8*2/3,2),0)</f>
        <v>0</v>
      </c>
      <c r="K8" s="136">
        <f t="shared" si="0"/>
        <v>0</v>
      </c>
      <c r="L8" s="140">
        <f t="shared" si="1"/>
        <v>0</v>
      </c>
      <c r="M8" s="26"/>
      <c r="N8" s="26"/>
      <c r="O8" s="135">
        <f t="shared" si="2"/>
        <v>0</v>
      </c>
      <c r="P8" s="136">
        <f t="shared" si="3"/>
        <v>0</v>
      </c>
    </row>
    <row r="9" spans="1:25" x14ac:dyDescent="0.3">
      <c r="A9" s="71"/>
      <c r="B9" s="23"/>
      <c r="C9" s="23"/>
      <c r="D9" s="24"/>
      <c r="E9" s="24"/>
      <c r="F9" s="24"/>
      <c r="G9" s="139"/>
      <c r="H9" s="140">
        <f t="shared" ref="H9:H16" si="5">IF(ISNA(VLOOKUP($F9,amount,2,0)),0,VLOOKUP($F9,amount,2,0))</f>
        <v>0</v>
      </c>
      <c r="I9" s="25"/>
      <c r="J9" s="167">
        <f t="shared" si="4"/>
        <v>0</v>
      </c>
      <c r="K9" s="136">
        <f t="shared" si="0"/>
        <v>0</v>
      </c>
      <c r="L9" s="140">
        <f t="shared" si="1"/>
        <v>0</v>
      </c>
      <c r="M9" s="26"/>
      <c r="N9" s="26"/>
      <c r="O9" s="135">
        <f t="shared" si="2"/>
        <v>0</v>
      </c>
      <c r="P9" s="136">
        <f t="shared" si="3"/>
        <v>0</v>
      </c>
    </row>
    <row r="10" spans="1:25" x14ac:dyDescent="0.3">
      <c r="A10" s="71"/>
      <c r="B10" s="23"/>
      <c r="C10" s="23"/>
      <c r="D10" s="24"/>
      <c r="E10" s="24"/>
      <c r="F10" s="24"/>
      <c r="G10" s="139"/>
      <c r="H10" s="140">
        <f t="shared" si="5"/>
        <v>0</v>
      </c>
      <c r="I10" s="25"/>
      <c r="J10" s="167">
        <f t="shared" si="4"/>
        <v>0</v>
      </c>
      <c r="K10" s="136">
        <f t="shared" si="0"/>
        <v>0</v>
      </c>
      <c r="L10" s="140">
        <f t="shared" si="1"/>
        <v>0</v>
      </c>
      <c r="M10" s="26"/>
      <c r="N10" s="26"/>
      <c r="O10" s="135">
        <f t="shared" si="2"/>
        <v>0</v>
      </c>
      <c r="P10" s="136">
        <f t="shared" si="3"/>
        <v>0</v>
      </c>
    </row>
    <row r="11" spans="1:25" x14ac:dyDescent="0.3">
      <c r="A11" s="71"/>
      <c r="B11" s="23"/>
      <c r="C11" s="23"/>
      <c r="D11" s="24"/>
      <c r="E11" s="24"/>
      <c r="F11" s="24"/>
      <c r="G11" s="139"/>
      <c r="H11" s="140">
        <f t="shared" si="5"/>
        <v>0</v>
      </c>
      <c r="I11" s="25"/>
      <c r="J11" s="167">
        <f t="shared" si="4"/>
        <v>0</v>
      </c>
      <c r="K11" s="136">
        <f t="shared" si="0"/>
        <v>0</v>
      </c>
      <c r="L11" s="140">
        <f t="shared" si="1"/>
        <v>0</v>
      </c>
      <c r="M11" s="26"/>
      <c r="N11" s="26"/>
      <c r="O11" s="135">
        <f t="shared" si="2"/>
        <v>0</v>
      </c>
      <c r="P11" s="136">
        <f t="shared" si="3"/>
        <v>0</v>
      </c>
    </row>
    <row r="12" spans="1:25" x14ac:dyDescent="0.3">
      <c r="A12" s="71"/>
      <c r="B12" s="23"/>
      <c r="C12" s="23"/>
      <c r="D12" s="24"/>
      <c r="E12" s="24"/>
      <c r="F12" s="24"/>
      <c r="G12" s="139"/>
      <c r="H12" s="140">
        <f t="shared" si="5"/>
        <v>0</v>
      </c>
      <c r="I12" s="25"/>
      <c r="J12" s="167">
        <f t="shared" si="4"/>
        <v>0</v>
      </c>
      <c r="K12" s="136">
        <f t="shared" si="0"/>
        <v>0</v>
      </c>
      <c r="L12" s="140">
        <f t="shared" si="1"/>
        <v>0</v>
      </c>
      <c r="M12" s="26"/>
      <c r="N12" s="26"/>
      <c r="O12" s="135">
        <f t="shared" si="2"/>
        <v>0</v>
      </c>
      <c r="P12" s="136">
        <f t="shared" si="3"/>
        <v>0</v>
      </c>
    </row>
    <row r="13" spans="1:25" x14ac:dyDescent="0.3">
      <c r="A13" s="71"/>
      <c r="B13" s="23"/>
      <c r="C13" s="23"/>
      <c r="D13" s="24"/>
      <c r="E13" s="24"/>
      <c r="F13" s="24"/>
      <c r="G13" s="139"/>
      <c r="H13" s="140">
        <f t="shared" si="5"/>
        <v>0</v>
      </c>
      <c r="I13" s="25"/>
      <c r="J13" s="167">
        <f t="shared" si="4"/>
        <v>0</v>
      </c>
      <c r="K13" s="136">
        <f t="shared" si="0"/>
        <v>0</v>
      </c>
      <c r="L13" s="140">
        <f t="shared" si="1"/>
        <v>0</v>
      </c>
      <c r="M13" s="26"/>
      <c r="N13" s="26"/>
      <c r="O13" s="135">
        <f t="shared" si="2"/>
        <v>0</v>
      </c>
      <c r="P13" s="136">
        <f t="shared" si="3"/>
        <v>0</v>
      </c>
    </row>
    <row r="14" spans="1:25" x14ac:dyDescent="0.3">
      <c r="A14" s="71"/>
      <c r="B14" s="23"/>
      <c r="C14" s="23"/>
      <c r="D14" s="24"/>
      <c r="E14" s="24"/>
      <c r="F14" s="24"/>
      <c r="G14" s="139"/>
      <c r="H14" s="140">
        <f t="shared" si="5"/>
        <v>0</v>
      </c>
      <c r="I14" s="25"/>
      <c r="J14" s="167">
        <f t="shared" si="4"/>
        <v>0</v>
      </c>
      <c r="K14" s="136">
        <f t="shared" si="0"/>
        <v>0</v>
      </c>
      <c r="L14" s="140">
        <f t="shared" si="1"/>
        <v>0</v>
      </c>
      <c r="M14" s="26"/>
      <c r="N14" s="26"/>
      <c r="O14" s="135">
        <f t="shared" si="2"/>
        <v>0</v>
      </c>
      <c r="P14" s="136">
        <f t="shared" si="3"/>
        <v>0</v>
      </c>
    </row>
    <row r="15" spans="1:25" ht="12.75" customHeight="1" x14ac:dyDescent="0.3">
      <c r="A15" s="71"/>
      <c r="B15" s="23"/>
      <c r="C15" s="23"/>
      <c r="D15" s="24"/>
      <c r="E15" s="24"/>
      <c r="F15" s="24"/>
      <c r="G15" s="139"/>
      <c r="H15" s="140">
        <f t="shared" si="5"/>
        <v>0</v>
      </c>
      <c r="I15" s="25"/>
      <c r="J15" s="167">
        <f t="shared" si="4"/>
        <v>0</v>
      </c>
      <c r="K15" s="136">
        <f t="shared" si="0"/>
        <v>0</v>
      </c>
      <c r="L15" s="140">
        <f t="shared" si="1"/>
        <v>0</v>
      </c>
      <c r="M15" s="26"/>
      <c r="N15" s="26"/>
      <c r="O15" s="135">
        <f t="shared" si="2"/>
        <v>0</v>
      </c>
      <c r="P15" s="136">
        <f t="shared" si="3"/>
        <v>0</v>
      </c>
    </row>
    <row r="16" spans="1:25" ht="12.75" customHeight="1" x14ac:dyDescent="0.3">
      <c r="A16" s="71"/>
      <c r="B16" s="23"/>
      <c r="C16" s="23"/>
      <c r="D16" s="24"/>
      <c r="E16" s="24"/>
      <c r="F16" s="24"/>
      <c r="G16" s="139"/>
      <c r="H16" s="140">
        <f t="shared" si="5"/>
        <v>0</v>
      </c>
      <c r="I16" s="25"/>
      <c r="J16" s="167">
        <f t="shared" si="4"/>
        <v>0</v>
      </c>
      <c r="K16" s="136">
        <f t="shared" si="0"/>
        <v>0</v>
      </c>
      <c r="L16" s="140">
        <f t="shared" si="1"/>
        <v>0</v>
      </c>
      <c r="M16" s="26"/>
      <c r="N16" s="26"/>
      <c r="O16" s="135">
        <f t="shared" si="2"/>
        <v>0</v>
      </c>
      <c r="P16" s="136">
        <f t="shared" si="3"/>
        <v>0</v>
      </c>
    </row>
    <row r="17" spans="1:24" s="137" customFormat="1" ht="12.75" customHeight="1" x14ac:dyDescent="0.3">
      <c r="A17" s="141"/>
      <c r="B17" s="142"/>
      <c r="C17" s="142"/>
      <c r="D17" s="134"/>
      <c r="E17" s="134"/>
      <c r="F17" s="134" t="s">
        <v>48</v>
      </c>
      <c r="G17" s="134"/>
      <c r="H17" s="135"/>
      <c r="I17" s="134"/>
      <c r="J17" s="168"/>
      <c r="K17" s="136"/>
      <c r="L17" s="140"/>
      <c r="M17" s="135"/>
      <c r="N17" s="135"/>
      <c r="O17" s="135"/>
      <c r="P17" s="136"/>
      <c r="X17" s="94"/>
    </row>
    <row r="18" spans="1:24" ht="12.75" customHeight="1" x14ac:dyDescent="0.3">
      <c r="A18" s="71"/>
      <c r="B18" s="23"/>
      <c r="C18" s="23"/>
      <c r="D18" s="24"/>
      <c r="E18" s="24"/>
      <c r="F18" s="24"/>
      <c r="G18" s="139"/>
      <c r="H18" s="140">
        <f t="shared" ref="H18:H51" si="6">IF(ISNA(VLOOKUP($F18,amount,2,0)),0,VLOOKUP($F18,amount,2,0))</f>
        <v>0</v>
      </c>
      <c r="I18" s="25"/>
      <c r="J18" s="167">
        <f t="shared" ref="J18:J71" si="7">IF(I18="y",ROUND(H18*2/3,2),0)</f>
        <v>0</v>
      </c>
      <c r="K18" s="136">
        <f t="shared" ref="K18:K51" si="8">IF(H18&gt;0,H18-J18,0)</f>
        <v>0</v>
      </c>
      <c r="L18" s="140">
        <f t="shared" ref="L18:L51" si="9">IF(ISNA(VLOOKUP($F18,amount,3,0)),0,VLOOKUP($F18,amount,3,0))</f>
        <v>0</v>
      </c>
      <c r="M18" s="26"/>
      <c r="N18" s="26"/>
      <c r="O18" s="135">
        <f>H18+L18+M18</f>
        <v>0</v>
      </c>
      <c r="P18" s="136">
        <f>O18-N18-H18</f>
        <v>0</v>
      </c>
    </row>
    <row r="19" spans="1:24" ht="12.75" customHeight="1" x14ac:dyDescent="0.3">
      <c r="A19" s="71"/>
      <c r="B19" s="23"/>
      <c r="C19" s="23"/>
      <c r="D19" s="24"/>
      <c r="E19" s="24"/>
      <c r="F19" s="24"/>
      <c r="G19" s="139"/>
      <c r="H19" s="140">
        <f t="shared" si="6"/>
        <v>0</v>
      </c>
      <c r="I19" s="25"/>
      <c r="J19" s="167">
        <f t="shared" si="7"/>
        <v>0</v>
      </c>
      <c r="K19" s="136">
        <f t="shared" si="8"/>
        <v>0</v>
      </c>
      <c r="L19" s="140">
        <f t="shared" si="9"/>
        <v>0</v>
      </c>
      <c r="M19" s="26"/>
      <c r="N19" s="26"/>
      <c r="O19" s="135">
        <f t="shared" ref="O19:O51" si="10">H19+L19+M19</f>
        <v>0</v>
      </c>
      <c r="P19" s="136">
        <f t="shared" ref="P19:P51" si="11">O19-N19-H19</f>
        <v>0</v>
      </c>
    </row>
    <row r="20" spans="1:24" ht="12.75" customHeight="1" x14ac:dyDescent="0.3">
      <c r="A20" s="71"/>
      <c r="B20" s="23"/>
      <c r="C20" s="23"/>
      <c r="D20" s="24"/>
      <c r="E20" s="24"/>
      <c r="F20" s="24"/>
      <c r="G20" s="139"/>
      <c r="H20" s="140">
        <f t="shared" si="6"/>
        <v>0</v>
      </c>
      <c r="I20" s="25"/>
      <c r="J20" s="167">
        <f t="shared" si="7"/>
        <v>0</v>
      </c>
      <c r="K20" s="136">
        <f t="shared" si="8"/>
        <v>0</v>
      </c>
      <c r="L20" s="140">
        <f t="shared" si="9"/>
        <v>0</v>
      </c>
      <c r="M20" s="26"/>
      <c r="N20" s="26"/>
      <c r="O20" s="135">
        <f t="shared" si="10"/>
        <v>0</v>
      </c>
      <c r="P20" s="136">
        <f t="shared" si="11"/>
        <v>0</v>
      </c>
    </row>
    <row r="21" spans="1:24" ht="12.75" customHeight="1" x14ac:dyDescent="0.3">
      <c r="A21" s="71"/>
      <c r="B21" s="23"/>
      <c r="C21" s="23"/>
      <c r="D21" s="24"/>
      <c r="E21" s="24"/>
      <c r="F21" s="24"/>
      <c r="G21" s="139"/>
      <c r="H21" s="140">
        <f t="shared" si="6"/>
        <v>0</v>
      </c>
      <c r="I21" s="25"/>
      <c r="J21" s="167">
        <f t="shared" si="7"/>
        <v>0</v>
      </c>
      <c r="K21" s="136">
        <f t="shared" si="8"/>
        <v>0</v>
      </c>
      <c r="L21" s="140">
        <f t="shared" si="9"/>
        <v>0</v>
      </c>
      <c r="M21" s="26"/>
      <c r="N21" s="26"/>
      <c r="O21" s="135">
        <f t="shared" si="10"/>
        <v>0</v>
      </c>
      <c r="P21" s="136">
        <f t="shared" si="11"/>
        <v>0</v>
      </c>
    </row>
    <row r="22" spans="1:24" ht="12.75" customHeight="1" x14ac:dyDescent="0.3">
      <c r="A22" s="71"/>
      <c r="B22" s="23"/>
      <c r="C22" s="23"/>
      <c r="D22" s="24"/>
      <c r="E22" s="24"/>
      <c r="F22" s="24"/>
      <c r="G22" s="139"/>
      <c r="H22" s="140">
        <f t="shared" si="6"/>
        <v>0</v>
      </c>
      <c r="I22" s="25"/>
      <c r="J22" s="167">
        <f t="shared" si="7"/>
        <v>0</v>
      </c>
      <c r="K22" s="136">
        <f t="shared" si="8"/>
        <v>0</v>
      </c>
      <c r="L22" s="140">
        <f t="shared" si="9"/>
        <v>0</v>
      </c>
      <c r="M22" s="26"/>
      <c r="N22" s="26"/>
      <c r="O22" s="135">
        <f t="shared" si="10"/>
        <v>0</v>
      </c>
      <c r="P22" s="136">
        <f t="shared" si="11"/>
        <v>0</v>
      </c>
    </row>
    <row r="23" spans="1:24" ht="12.75" customHeight="1" x14ac:dyDescent="0.3">
      <c r="A23" s="71"/>
      <c r="B23" s="23"/>
      <c r="C23" s="23"/>
      <c r="D23" s="24"/>
      <c r="E23" s="24"/>
      <c r="F23" s="24"/>
      <c r="G23" s="139"/>
      <c r="H23" s="140">
        <f t="shared" si="6"/>
        <v>0</v>
      </c>
      <c r="I23" s="25"/>
      <c r="J23" s="167">
        <f t="shared" si="7"/>
        <v>0</v>
      </c>
      <c r="K23" s="136">
        <f t="shared" si="8"/>
        <v>0</v>
      </c>
      <c r="L23" s="140">
        <f t="shared" si="9"/>
        <v>0</v>
      </c>
      <c r="M23" s="26"/>
      <c r="N23" s="26"/>
      <c r="O23" s="135">
        <f t="shared" si="10"/>
        <v>0</v>
      </c>
      <c r="P23" s="136">
        <f t="shared" si="11"/>
        <v>0</v>
      </c>
    </row>
    <row r="24" spans="1:24" x14ac:dyDescent="0.3">
      <c r="A24" s="71"/>
      <c r="B24" s="23"/>
      <c r="C24" s="23"/>
      <c r="D24" s="24"/>
      <c r="E24" s="24"/>
      <c r="F24" s="24"/>
      <c r="G24" s="139"/>
      <c r="H24" s="140">
        <f t="shared" si="6"/>
        <v>0</v>
      </c>
      <c r="I24" s="25"/>
      <c r="J24" s="167">
        <f t="shared" si="7"/>
        <v>0</v>
      </c>
      <c r="K24" s="136">
        <f t="shared" si="8"/>
        <v>0</v>
      </c>
      <c r="L24" s="140">
        <f t="shared" si="9"/>
        <v>0</v>
      </c>
      <c r="M24" s="26"/>
      <c r="N24" s="26"/>
      <c r="O24" s="135">
        <f t="shared" si="10"/>
        <v>0</v>
      </c>
      <c r="P24" s="136">
        <f t="shared" si="11"/>
        <v>0</v>
      </c>
    </row>
    <row r="25" spans="1:24" x14ac:dyDescent="0.3">
      <c r="A25" s="71"/>
      <c r="B25" s="23"/>
      <c r="C25" s="23"/>
      <c r="D25" s="24"/>
      <c r="E25" s="24"/>
      <c r="F25" s="24"/>
      <c r="G25" s="139"/>
      <c r="H25" s="140">
        <f t="shared" si="6"/>
        <v>0</v>
      </c>
      <c r="I25" s="25"/>
      <c r="J25" s="167">
        <f t="shared" si="7"/>
        <v>0</v>
      </c>
      <c r="K25" s="136">
        <f t="shared" si="8"/>
        <v>0</v>
      </c>
      <c r="L25" s="140">
        <f t="shared" si="9"/>
        <v>0</v>
      </c>
      <c r="M25" s="26"/>
      <c r="N25" s="26"/>
      <c r="O25" s="135">
        <f t="shared" si="10"/>
        <v>0</v>
      </c>
      <c r="P25" s="136">
        <f t="shared" si="11"/>
        <v>0</v>
      </c>
    </row>
    <row r="26" spans="1:24" x14ac:dyDescent="0.3">
      <c r="A26" s="71"/>
      <c r="B26" s="23"/>
      <c r="C26" s="23"/>
      <c r="D26" s="24"/>
      <c r="E26" s="24"/>
      <c r="F26" s="24"/>
      <c r="G26" s="139"/>
      <c r="H26" s="140">
        <f t="shared" si="6"/>
        <v>0</v>
      </c>
      <c r="I26" s="25"/>
      <c r="J26" s="167">
        <f t="shared" si="7"/>
        <v>0</v>
      </c>
      <c r="K26" s="136">
        <f t="shared" si="8"/>
        <v>0</v>
      </c>
      <c r="L26" s="140">
        <f t="shared" si="9"/>
        <v>0</v>
      </c>
      <c r="M26" s="26"/>
      <c r="N26" s="26"/>
      <c r="O26" s="135">
        <f t="shared" si="10"/>
        <v>0</v>
      </c>
      <c r="P26" s="136">
        <f t="shared" si="11"/>
        <v>0</v>
      </c>
    </row>
    <row r="27" spans="1:24" x14ac:dyDescent="0.3">
      <c r="A27" s="71"/>
      <c r="B27" s="23"/>
      <c r="C27" s="27"/>
      <c r="D27" s="25"/>
      <c r="E27" s="25"/>
      <c r="F27" s="24"/>
      <c r="G27" s="139"/>
      <c r="H27" s="140">
        <f t="shared" si="6"/>
        <v>0</v>
      </c>
      <c r="I27" s="25"/>
      <c r="J27" s="167">
        <f t="shared" si="7"/>
        <v>0</v>
      </c>
      <c r="K27" s="136">
        <f t="shared" si="8"/>
        <v>0</v>
      </c>
      <c r="L27" s="140">
        <f t="shared" si="9"/>
        <v>0</v>
      </c>
      <c r="M27" s="26"/>
      <c r="N27" s="26"/>
      <c r="O27" s="135">
        <f t="shared" si="10"/>
        <v>0</v>
      </c>
      <c r="P27" s="136">
        <f t="shared" si="11"/>
        <v>0</v>
      </c>
    </row>
    <row r="28" spans="1:24" x14ac:dyDescent="0.3">
      <c r="A28" s="71"/>
      <c r="B28" s="23"/>
      <c r="C28" s="23"/>
      <c r="D28" s="24"/>
      <c r="E28" s="24"/>
      <c r="F28" s="24"/>
      <c r="G28" s="139"/>
      <c r="H28" s="140">
        <f t="shared" si="6"/>
        <v>0</v>
      </c>
      <c r="I28" s="25"/>
      <c r="J28" s="167">
        <f t="shared" si="7"/>
        <v>0</v>
      </c>
      <c r="K28" s="136">
        <f t="shared" si="8"/>
        <v>0</v>
      </c>
      <c r="L28" s="140">
        <f t="shared" si="9"/>
        <v>0</v>
      </c>
      <c r="M28" s="26"/>
      <c r="N28" s="26"/>
      <c r="O28" s="135">
        <f t="shared" si="10"/>
        <v>0</v>
      </c>
      <c r="P28" s="136">
        <f t="shared" si="11"/>
        <v>0</v>
      </c>
    </row>
    <row r="29" spans="1:24" x14ac:dyDescent="0.3">
      <c r="A29" s="71"/>
      <c r="B29" s="23"/>
      <c r="C29" s="23"/>
      <c r="D29" s="24"/>
      <c r="E29" s="24"/>
      <c r="F29" s="24"/>
      <c r="G29" s="139"/>
      <c r="H29" s="140">
        <f t="shared" si="6"/>
        <v>0</v>
      </c>
      <c r="I29" s="25"/>
      <c r="J29" s="167">
        <f t="shared" si="7"/>
        <v>0</v>
      </c>
      <c r="K29" s="136">
        <f t="shared" si="8"/>
        <v>0</v>
      </c>
      <c r="L29" s="140">
        <f t="shared" si="9"/>
        <v>0</v>
      </c>
      <c r="M29" s="26"/>
      <c r="N29" s="26"/>
      <c r="O29" s="135">
        <f t="shared" si="10"/>
        <v>0</v>
      </c>
      <c r="P29" s="136">
        <f t="shared" si="11"/>
        <v>0</v>
      </c>
    </row>
    <row r="30" spans="1:24" x14ac:dyDescent="0.3">
      <c r="A30" s="71"/>
      <c r="B30" s="23"/>
      <c r="C30" s="23"/>
      <c r="D30" s="24"/>
      <c r="E30" s="24"/>
      <c r="F30" s="24"/>
      <c r="G30" s="139"/>
      <c r="H30" s="140">
        <f t="shared" si="6"/>
        <v>0</v>
      </c>
      <c r="I30" s="25"/>
      <c r="J30" s="167">
        <f t="shared" si="7"/>
        <v>0</v>
      </c>
      <c r="K30" s="136">
        <f t="shared" si="8"/>
        <v>0</v>
      </c>
      <c r="L30" s="140">
        <f t="shared" si="9"/>
        <v>0</v>
      </c>
      <c r="M30" s="26"/>
      <c r="N30" s="26"/>
      <c r="O30" s="135">
        <f t="shared" si="10"/>
        <v>0</v>
      </c>
      <c r="P30" s="136">
        <f t="shared" si="11"/>
        <v>0</v>
      </c>
    </row>
    <row r="31" spans="1:24" x14ac:dyDescent="0.3">
      <c r="A31" s="71"/>
      <c r="B31" s="23"/>
      <c r="C31" s="23"/>
      <c r="D31" s="24"/>
      <c r="E31" s="24"/>
      <c r="F31" s="24"/>
      <c r="G31" s="139"/>
      <c r="H31" s="140">
        <f t="shared" si="6"/>
        <v>0</v>
      </c>
      <c r="I31" s="25"/>
      <c r="J31" s="167">
        <f t="shared" si="7"/>
        <v>0</v>
      </c>
      <c r="K31" s="136">
        <f t="shared" si="8"/>
        <v>0</v>
      </c>
      <c r="L31" s="140">
        <f t="shared" si="9"/>
        <v>0</v>
      </c>
      <c r="M31" s="26"/>
      <c r="N31" s="26"/>
      <c r="O31" s="135">
        <f t="shared" si="10"/>
        <v>0</v>
      </c>
      <c r="P31" s="136">
        <f t="shared" si="11"/>
        <v>0</v>
      </c>
    </row>
    <row r="32" spans="1:24" x14ac:dyDescent="0.3">
      <c r="A32" s="71"/>
      <c r="B32" s="23"/>
      <c r="C32" s="23"/>
      <c r="D32" s="24"/>
      <c r="E32" s="24"/>
      <c r="F32" s="24"/>
      <c r="G32" s="139"/>
      <c r="H32" s="140">
        <f t="shared" si="6"/>
        <v>0</v>
      </c>
      <c r="I32" s="25"/>
      <c r="J32" s="167">
        <f t="shared" si="7"/>
        <v>0</v>
      </c>
      <c r="K32" s="136">
        <f t="shared" si="8"/>
        <v>0</v>
      </c>
      <c r="L32" s="140">
        <f t="shared" si="9"/>
        <v>0</v>
      </c>
      <c r="M32" s="26"/>
      <c r="N32" s="26"/>
      <c r="O32" s="135">
        <f t="shared" si="10"/>
        <v>0</v>
      </c>
      <c r="P32" s="136">
        <f t="shared" si="11"/>
        <v>0</v>
      </c>
    </row>
    <row r="33" spans="1:16" x14ac:dyDescent="0.3">
      <c r="A33" s="71"/>
      <c r="B33" s="23"/>
      <c r="C33" s="23"/>
      <c r="D33" s="24"/>
      <c r="E33" s="24"/>
      <c r="F33" s="24"/>
      <c r="G33" s="139"/>
      <c r="H33" s="140">
        <f t="shared" si="6"/>
        <v>0</v>
      </c>
      <c r="I33" s="25"/>
      <c r="J33" s="167">
        <f t="shared" si="7"/>
        <v>0</v>
      </c>
      <c r="K33" s="136">
        <f t="shared" si="8"/>
        <v>0</v>
      </c>
      <c r="L33" s="140">
        <f t="shared" si="9"/>
        <v>0</v>
      </c>
      <c r="M33" s="26"/>
      <c r="N33" s="26"/>
      <c r="O33" s="135">
        <f t="shared" si="10"/>
        <v>0</v>
      </c>
      <c r="P33" s="136">
        <f t="shared" si="11"/>
        <v>0</v>
      </c>
    </row>
    <row r="34" spans="1:16" x14ac:dyDescent="0.3">
      <c r="A34" s="71"/>
      <c r="B34" s="23"/>
      <c r="C34" s="23"/>
      <c r="D34" s="24"/>
      <c r="E34" s="24"/>
      <c r="F34" s="24"/>
      <c r="G34" s="139"/>
      <c r="H34" s="140">
        <f t="shared" si="6"/>
        <v>0</v>
      </c>
      <c r="I34" s="25"/>
      <c r="J34" s="167">
        <f t="shared" si="7"/>
        <v>0</v>
      </c>
      <c r="K34" s="136">
        <f t="shared" si="8"/>
        <v>0</v>
      </c>
      <c r="L34" s="140">
        <f t="shared" si="9"/>
        <v>0</v>
      </c>
      <c r="M34" s="26"/>
      <c r="N34" s="26"/>
      <c r="O34" s="135">
        <f t="shared" si="10"/>
        <v>0</v>
      </c>
      <c r="P34" s="136">
        <f t="shared" si="11"/>
        <v>0</v>
      </c>
    </row>
    <row r="35" spans="1:16" x14ac:dyDescent="0.3">
      <c r="A35" s="71"/>
      <c r="B35" s="23"/>
      <c r="C35" s="23"/>
      <c r="D35" s="24"/>
      <c r="E35" s="24"/>
      <c r="F35" s="24"/>
      <c r="G35" s="139"/>
      <c r="H35" s="140">
        <f t="shared" si="6"/>
        <v>0</v>
      </c>
      <c r="I35" s="25"/>
      <c r="J35" s="167">
        <f t="shared" si="7"/>
        <v>0</v>
      </c>
      <c r="K35" s="136">
        <f t="shared" si="8"/>
        <v>0</v>
      </c>
      <c r="L35" s="140">
        <f t="shared" si="9"/>
        <v>0</v>
      </c>
      <c r="M35" s="26"/>
      <c r="N35" s="26"/>
      <c r="O35" s="135">
        <f t="shared" si="10"/>
        <v>0</v>
      </c>
      <c r="P35" s="136">
        <f t="shared" si="11"/>
        <v>0</v>
      </c>
    </row>
    <row r="36" spans="1:16" x14ac:dyDescent="0.3">
      <c r="A36" s="71"/>
      <c r="B36" s="23"/>
      <c r="C36" s="23"/>
      <c r="D36" s="24"/>
      <c r="E36" s="24"/>
      <c r="F36" s="24"/>
      <c r="G36" s="139"/>
      <c r="H36" s="140">
        <f t="shared" si="6"/>
        <v>0</v>
      </c>
      <c r="I36" s="25"/>
      <c r="J36" s="167">
        <f t="shared" si="7"/>
        <v>0</v>
      </c>
      <c r="K36" s="136">
        <f t="shared" si="8"/>
        <v>0</v>
      </c>
      <c r="L36" s="140">
        <f t="shared" si="9"/>
        <v>0</v>
      </c>
      <c r="M36" s="26"/>
      <c r="N36" s="26"/>
      <c r="O36" s="135">
        <f t="shared" si="10"/>
        <v>0</v>
      </c>
      <c r="P36" s="136">
        <f t="shared" si="11"/>
        <v>0</v>
      </c>
    </row>
    <row r="37" spans="1:16" x14ac:dyDescent="0.3">
      <c r="A37" s="71"/>
      <c r="B37" s="23"/>
      <c r="C37" s="23"/>
      <c r="D37" s="24"/>
      <c r="E37" s="24"/>
      <c r="F37" s="24"/>
      <c r="G37" s="139"/>
      <c r="H37" s="140">
        <f t="shared" si="6"/>
        <v>0</v>
      </c>
      <c r="I37" s="25"/>
      <c r="J37" s="167">
        <f t="shared" si="7"/>
        <v>0</v>
      </c>
      <c r="K37" s="136">
        <f t="shared" si="8"/>
        <v>0</v>
      </c>
      <c r="L37" s="140">
        <f t="shared" si="9"/>
        <v>0</v>
      </c>
      <c r="M37" s="26"/>
      <c r="N37" s="26"/>
      <c r="O37" s="135">
        <f t="shared" si="10"/>
        <v>0</v>
      </c>
      <c r="P37" s="136">
        <f t="shared" si="11"/>
        <v>0</v>
      </c>
    </row>
    <row r="38" spans="1:16" x14ac:dyDescent="0.3">
      <c r="A38" s="71"/>
      <c r="B38" s="23"/>
      <c r="C38" s="23"/>
      <c r="D38" s="24"/>
      <c r="E38" s="24"/>
      <c r="F38" s="24"/>
      <c r="G38" s="139"/>
      <c r="H38" s="140">
        <f t="shared" si="6"/>
        <v>0</v>
      </c>
      <c r="I38" s="25"/>
      <c r="J38" s="167">
        <f t="shared" si="7"/>
        <v>0</v>
      </c>
      <c r="K38" s="136">
        <f t="shared" si="8"/>
        <v>0</v>
      </c>
      <c r="L38" s="140">
        <f t="shared" si="9"/>
        <v>0</v>
      </c>
      <c r="M38" s="26"/>
      <c r="N38" s="26"/>
      <c r="O38" s="135">
        <f t="shared" si="10"/>
        <v>0</v>
      </c>
      <c r="P38" s="136">
        <f t="shared" si="11"/>
        <v>0</v>
      </c>
    </row>
    <row r="39" spans="1:16" x14ac:dyDescent="0.3">
      <c r="A39" s="71"/>
      <c r="B39" s="23"/>
      <c r="C39" s="23"/>
      <c r="D39" s="24"/>
      <c r="E39" s="24"/>
      <c r="F39" s="24"/>
      <c r="G39" s="139"/>
      <c r="H39" s="140">
        <f t="shared" si="6"/>
        <v>0</v>
      </c>
      <c r="I39" s="25"/>
      <c r="J39" s="167">
        <f t="shared" si="7"/>
        <v>0</v>
      </c>
      <c r="K39" s="136">
        <f t="shared" si="8"/>
        <v>0</v>
      </c>
      <c r="L39" s="140">
        <f t="shared" si="9"/>
        <v>0</v>
      </c>
      <c r="M39" s="26"/>
      <c r="N39" s="26"/>
      <c r="O39" s="135">
        <f t="shared" si="10"/>
        <v>0</v>
      </c>
      <c r="P39" s="136">
        <f t="shared" si="11"/>
        <v>0</v>
      </c>
    </row>
    <row r="40" spans="1:16" x14ac:dyDescent="0.3">
      <c r="A40" s="71"/>
      <c r="B40" s="23"/>
      <c r="C40" s="23"/>
      <c r="D40" s="24"/>
      <c r="E40" s="24"/>
      <c r="F40" s="24"/>
      <c r="G40" s="139"/>
      <c r="H40" s="140">
        <f t="shared" si="6"/>
        <v>0</v>
      </c>
      <c r="I40" s="25"/>
      <c r="J40" s="167">
        <f t="shared" si="7"/>
        <v>0</v>
      </c>
      <c r="K40" s="136">
        <f t="shared" si="8"/>
        <v>0</v>
      </c>
      <c r="L40" s="140">
        <f t="shared" si="9"/>
        <v>0</v>
      </c>
      <c r="M40" s="26"/>
      <c r="N40" s="26"/>
      <c r="O40" s="135">
        <f t="shared" si="10"/>
        <v>0</v>
      </c>
      <c r="P40" s="136">
        <f t="shared" si="11"/>
        <v>0</v>
      </c>
    </row>
    <row r="41" spans="1:16" x14ac:dyDescent="0.3">
      <c r="A41" s="71"/>
      <c r="B41" s="23"/>
      <c r="C41" s="23"/>
      <c r="D41" s="24"/>
      <c r="E41" s="24"/>
      <c r="F41" s="24"/>
      <c r="G41" s="139"/>
      <c r="H41" s="140">
        <f t="shared" si="6"/>
        <v>0</v>
      </c>
      <c r="I41" s="25"/>
      <c r="J41" s="167">
        <f t="shared" si="7"/>
        <v>0</v>
      </c>
      <c r="K41" s="136">
        <f t="shared" si="8"/>
        <v>0</v>
      </c>
      <c r="L41" s="140">
        <f t="shared" si="9"/>
        <v>0</v>
      </c>
      <c r="M41" s="26"/>
      <c r="N41" s="26"/>
      <c r="O41" s="135">
        <f t="shared" si="10"/>
        <v>0</v>
      </c>
      <c r="P41" s="136">
        <f t="shared" si="11"/>
        <v>0</v>
      </c>
    </row>
    <row r="42" spans="1:16" x14ac:dyDescent="0.3">
      <c r="A42" s="71"/>
      <c r="B42" s="23"/>
      <c r="C42" s="23"/>
      <c r="D42" s="24"/>
      <c r="E42" s="24"/>
      <c r="F42" s="24"/>
      <c r="G42" s="139"/>
      <c r="H42" s="140">
        <f t="shared" si="6"/>
        <v>0</v>
      </c>
      <c r="I42" s="25"/>
      <c r="J42" s="167">
        <f t="shared" si="7"/>
        <v>0</v>
      </c>
      <c r="K42" s="136">
        <f t="shared" si="8"/>
        <v>0</v>
      </c>
      <c r="L42" s="140">
        <f t="shared" si="9"/>
        <v>0</v>
      </c>
      <c r="M42" s="26"/>
      <c r="N42" s="26"/>
      <c r="O42" s="135">
        <f t="shared" si="10"/>
        <v>0</v>
      </c>
      <c r="P42" s="136">
        <f t="shared" si="11"/>
        <v>0</v>
      </c>
    </row>
    <row r="43" spans="1:16" x14ac:dyDescent="0.3">
      <c r="A43" s="71"/>
      <c r="B43" s="23"/>
      <c r="C43" s="23"/>
      <c r="D43" s="24"/>
      <c r="E43" s="24"/>
      <c r="F43" s="24"/>
      <c r="G43" s="139"/>
      <c r="H43" s="140">
        <f t="shared" si="6"/>
        <v>0</v>
      </c>
      <c r="I43" s="25"/>
      <c r="J43" s="167">
        <f t="shared" si="7"/>
        <v>0</v>
      </c>
      <c r="K43" s="136">
        <f t="shared" si="8"/>
        <v>0</v>
      </c>
      <c r="L43" s="140">
        <f t="shared" si="9"/>
        <v>0</v>
      </c>
      <c r="M43" s="26"/>
      <c r="N43" s="26"/>
      <c r="O43" s="135">
        <f t="shared" si="10"/>
        <v>0</v>
      </c>
      <c r="P43" s="136">
        <f t="shared" si="11"/>
        <v>0</v>
      </c>
    </row>
    <row r="44" spans="1:16" x14ac:dyDescent="0.3">
      <c r="A44" s="71"/>
      <c r="B44" s="23"/>
      <c r="C44" s="23"/>
      <c r="D44" s="24"/>
      <c r="E44" s="24"/>
      <c r="F44" s="24"/>
      <c r="G44" s="139"/>
      <c r="H44" s="140">
        <f t="shared" si="6"/>
        <v>0</v>
      </c>
      <c r="I44" s="25"/>
      <c r="J44" s="167">
        <f t="shared" si="7"/>
        <v>0</v>
      </c>
      <c r="K44" s="136">
        <f t="shared" si="8"/>
        <v>0</v>
      </c>
      <c r="L44" s="140">
        <f t="shared" si="9"/>
        <v>0</v>
      </c>
      <c r="M44" s="26"/>
      <c r="N44" s="26"/>
      <c r="O44" s="135">
        <f t="shared" si="10"/>
        <v>0</v>
      </c>
      <c r="P44" s="136">
        <f t="shared" si="11"/>
        <v>0</v>
      </c>
    </row>
    <row r="45" spans="1:16" x14ac:dyDescent="0.3">
      <c r="A45" s="71"/>
      <c r="B45" s="23"/>
      <c r="C45" s="23"/>
      <c r="D45" s="24"/>
      <c r="E45" s="24"/>
      <c r="F45" s="24"/>
      <c r="G45" s="139"/>
      <c r="H45" s="140">
        <f t="shared" si="6"/>
        <v>0</v>
      </c>
      <c r="I45" s="25"/>
      <c r="J45" s="167">
        <f t="shared" si="7"/>
        <v>0</v>
      </c>
      <c r="K45" s="136">
        <f t="shared" si="8"/>
        <v>0</v>
      </c>
      <c r="L45" s="140">
        <f t="shared" si="9"/>
        <v>0</v>
      </c>
      <c r="M45" s="26"/>
      <c r="N45" s="26"/>
      <c r="O45" s="135">
        <f t="shared" si="10"/>
        <v>0</v>
      </c>
      <c r="P45" s="136">
        <f t="shared" si="11"/>
        <v>0</v>
      </c>
    </row>
    <row r="46" spans="1:16" x14ac:dyDescent="0.3">
      <c r="A46" s="71"/>
      <c r="B46" s="23"/>
      <c r="C46" s="23"/>
      <c r="D46" s="24"/>
      <c r="E46" s="24"/>
      <c r="F46" s="24"/>
      <c r="G46" s="139"/>
      <c r="H46" s="140">
        <f t="shared" si="6"/>
        <v>0</v>
      </c>
      <c r="I46" s="25"/>
      <c r="J46" s="167">
        <f t="shared" si="7"/>
        <v>0</v>
      </c>
      <c r="K46" s="136">
        <f t="shared" si="8"/>
        <v>0</v>
      </c>
      <c r="L46" s="140">
        <f t="shared" si="9"/>
        <v>0</v>
      </c>
      <c r="M46" s="26"/>
      <c r="N46" s="26"/>
      <c r="O46" s="135">
        <f t="shared" si="10"/>
        <v>0</v>
      </c>
      <c r="P46" s="136">
        <f t="shared" si="11"/>
        <v>0</v>
      </c>
    </row>
    <row r="47" spans="1:16" x14ac:dyDescent="0.3">
      <c r="A47" s="71"/>
      <c r="B47" s="23"/>
      <c r="C47" s="23"/>
      <c r="D47" s="24"/>
      <c r="E47" s="24"/>
      <c r="F47" s="24"/>
      <c r="G47" s="139"/>
      <c r="H47" s="140">
        <f t="shared" si="6"/>
        <v>0</v>
      </c>
      <c r="I47" s="25"/>
      <c r="J47" s="167">
        <f t="shared" si="7"/>
        <v>0</v>
      </c>
      <c r="K47" s="136">
        <f t="shared" si="8"/>
        <v>0</v>
      </c>
      <c r="L47" s="140">
        <f t="shared" si="9"/>
        <v>0</v>
      </c>
      <c r="M47" s="26"/>
      <c r="N47" s="26"/>
      <c r="O47" s="135">
        <f t="shared" si="10"/>
        <v>0</v>
      </c>
      <c r="P47" s="136">
        <f t="shared" si="11"/>
        <v>0</v>
      </c>
    </row>
    <row r="48" spans="1:16" x14ac:dyDescent="0.3">
      <c r="A48" s="71"/>
      <c r="B48" s="23"/>
      <c r="C48" s="23"/>
      <c r="D48" s="24"/>
      <c r="E48" s="24"/>
      <c r="F48" s="24"/>
      <c r="G48" s="139"/>
      <c r="H48" s="140">
        <f t="shared" si="6"/>
        <v>0</v>
      </c>
      <c r="I48" s="25"/>
      <c r="J48" s="167">
        <f t="shared" si="7"/>
        <v>0</v>
      </c>
      <c r="K48" s="136">
        <f t="shared" si="8"/>
        <v>0</v>
      </c>
      <c r="L48" s="140">
        <f t="shared" si="9"/>
        <v>0</v>
      </c>
      <c r="M48" s="26"/>
      <c r="N48" s="26"/>
      <c r="O48" s="135">
        <f t="shared" si="10"/>
        <v>0</v>
      </c>
      <c r="P48" s="136">
        <f t="shared" si="11"/>
        <v>0</v>
      </c>
    </row>
    <row r="49" spans="1:24" x14ac:dyDescent="0.3">
      <c r="A49" s="71"/>
      <c r="B49" s="23"/>
      <c r="C49" s="23"/>
      <c r="D49" s="24"/>
      <c r="E49" s="24"/>
      <c r="F49" s="24"/>
      <c r="G49" s="139"/>
      <c r="H49" s="140">
        <f t="shared" si="6"/>
        <v>0</v>
      </c>
      <c r="I49" s="25"/>
      <c r="J49" s="167">
        <f t="shared" si="7"/>
        <v>0</v>
      </c>
      <c r="K49" s="136">
        <f t="shared" si="8"/>
        <v>0</v>
      </c>
      <c r="L49" s="140">
        <f t="shared" si="9"/>
        <v>0</v>
      </c>
      <c r="M49" s="26"/>
      <c r="N49" s="26"/>
      <c r="O49" s="135">
        <f t="shared" si="10"/>
        <v>0</v>
      </c>
      <c r="P49" s="136">
        <f t="shared" si="11"/>
        <v>0</v>
      </c>
    </row>
    <row r="50" spans="1:24" x14ac:dyDescent="0.3">
      <c r="A50" s="71"/>
      <c r="B50" s="23"/>
      <c r="C50" s="23"/>
      <c r="D50" s="24"/>
      <c r="E50" s="24"/>
      <c r="F50" s="24"/>
      <c r="G50" s="139"/>
      <c r="H50" s="140">
        <f t="shared" si="6"/>
        <v>0</v>
      </c>
      <c r="I50" s="25"/>
      <c r="J50" s="167">
        <f t="shared" si="7"/>
        <v>0</v>
      </c>
      <c r="K50" s="136">
        <f t="shared" si="8"/>
        <v>0</v>
      </c>
      <c r="L50" s="140">
        <f t="shared" si="9"/>
        <v>0</v>
      </c>
      <c r="M50" s="26"/>
      <c r="N50" s="26"/>
      <c r="O50" s="135">
        <f t="shared" si="10"/>
        <v>0</v>
      </c>
      <c r="P50" s="136">
        <f t="shared" si="11"/>
        <v>0</v>
      </c>
    </row>
    <row r="51" spans="1:24" x14ac:dyDescent="0.3">
      <c r="A51" s="71"/>
      <c r="B51" s="23"/>
      <c r="C51" s="23"/>
      <c r="D51" s="24"/>
      <c r="E51" s="24"/>
      <c r="F51" s="24"/>
      <c r="G51" s="139"/>
      <c r="H51" s="140">
        <f t="shared" si="6"/>
        <v>0</v>
      </c>
      <c r="I51" s="25"/>
      <c r="J51" s="167">
        <f t="shared" si="7"/>
        <v>0</v>
      </c>
      <c r="K51" s="136">
        <f t="shared" si="8"/>
        <v>0</v>
      </c>
      <c r="L51" s="140">
        <f t="shared" si="9"/>
        <v>0</v>
      </c>
      <c r="M51" s="26"/>
      <c r="N51" s="26"/>
      <c r="O51" s="135">
        <f t="shared" si="10"/>
        <v>0</v>
      </c>
      <c r="P51" s="136">
        <f t="shared" si="11"/>
        <v>0</v>
      </c>
    </row>
    <row r="52" spans="1:24" s="137" customFormat="1" x14ac:dyDescent="0.3">
      <c r="A52" s="141"/>
      <c r="B52" s="142"/>
      <c r="C52" s="142"/>
      <c r="D52" s="134"/>
      <c r="E52" s="134"/>
      <c r="F52" s="134" t="s">
        <v>49</v>
      </c>
      <c r="G52" s="134"/>
      <c r="H52" s="135"/>
      <c r="I52" s="134"/>
      <c r="J52" s="167">
        <f t="shared" si="7"/>
        <v>0</v>
      </c>
      <c r="K52" s="136"/>
      <c r="L52" s="140"/>
      <c r="M52" s="135"/>
      <c r="N52" s="135"/>
      <c r="O52" s="135"/>
      <c r="P52" s="136"/>
      <c r="X52" s="94"/>
    </row>
    <row r="53" spans="1:24" x14ac:dyDescent="0.3">
      <c r="A53" s="71"/>
      <c r="B53" s="23"/>
      <c r="C53" s="27"/>
      <c r="D53" s="25"/>
      <c r="E53" s="25"/>
      <c r="F53" s="24"/>
      <c r="G53" s="139"/>
      <c r="H53" s="140">
        <f t="shared" ref="H53:H90" si="12">IF(ISNA(VLOOKUP($F53,amount,2,0)),0,VLOOKUP($F53,amount,2,0))</f>
        <v>0</v>
      </c>
      <c r="I53" s="25"/>
      <c r="J53" s="167">
        <f t="shared" si="7"/>
        <v>0</v>
      </c>
      <c r="K53" s="136">
        <f t="shared" ref="K53:K90" si="13">IF(H53&gt;0,H53-J53,0)</f>
        <v>0</v>
      </c>
      <c r="L53" s="140">
        <f t="shared" ref="L53:L90" si="14">IF(ISNA(VLOOKUP($F53,amount,3,0)),0,VLOOKUP($F53,amount,3,0))</f>
        <v>0</v>
      </c>
      <c r="M53" s="26"/>
      <c r="N53" s="26"/>
      <c r="O53" s="135">
        <f t="shared" ref="O53:O90" si="15">H53+L53+M53</f>
        <v>0</v>
      </c>
      <c r="P53" s="136">
        <f t="shared" ref="P53:P90" si="16">O53-N53-H53</f>
        <v>0</v>
      </c>
    </row>
    <row r="54" spans="1:24" x14ac:dyDescent="0.3">
      <c r="A54" s="71"/>
      <c r="B54" s="23"/>
      <c r="C54" s="27"/>
      <c r="D54" s="25"/>
      <c r="E54" s="25"/>
      <c r="F54" s="24"/>
      <c r="G54" s="139"/>
      <c r="H54" s="140">
        <f t="shared" si="12"/>
        <v>0</v>
      </c>
      <c r="I54" s="25"/>
      <c r="J54" s="167">
        <f t="shared" si="7"/>
        <v>0</v>
      </c>
      <c r="K54" s="136">
        <f t="shared" si="13"/>
        <v>0</v>
      </c>
      <c r="L54" s="140">
        <f t="shared" si="14"/>
        <v>0</v>
      </c>
      <c r="M54" s="26"/>
      <c r="N54" s="26"/>
      <c r="O54" s="135">
        <f t="shared" si="15"/>
        <v>0</v>
      </c>
      <c r="P54" s="136">
        <f t="shared" si="16"/>
        <v>0</v>
      </c>
    </row>
    <row r="55" spans="1:24" x14ac:dyDescent="0.3">
      <c r="A55" s="71"/>
      <c r="B55" s="23"/>
      <c r="C55" s="27"/>
      <c r="D55" s="25"/>
      <c r="E55" s="25"/>
      <c r="F55" s="24"/>
      <c r="G55" s="139"/>
      <c r="H55" s="140">
        <f t="shared" si="12"/>
        <v>0</v>
      </c>
      <c r="I55" s="25"/>
      <c r="J55" s="167">
        <f t="shared" si="7"/>
        <v>0</v>
      </c>
      <c r="K55" s="136">
        <f t="shared" si="13"/>
        <v>0</v>
      </c>
      <c r="L55" s="140">
        <f t="shared" si="14"/>
        <v>0</v>
      </c>
      <c r="M55" s="26"/>
      <c r="N55" s="26"/>
      <c r="O55" s="135">
        <f t="shared" si="15"/>
        <v>0</v>
      </c>
      <c r="P55" s="136">
        <f t="shared" si="16"/>
        <v>0</v>
      </c>
    </row>
    <row r="56" spans="1:24" x14ac:dyDescent="0.3">
      <c r="A56" s="71"/>
      <c r="B56" s="23"/>
      <c r="C56" s="23"/>
      <c r="D56" s="24"/>
      <c r="E56" s="24"/>
      <c r="F56" s="24"/>
      <c r="G56" s="139"/>
      <c r="H56" s="140">
        <f t="shared" si="12"/>
        <v>0</v>
      </c>
      <c r="I56" s="25"/>
      <c r="J56" s="167">
        <f>IF(I56="y",ROUND(H56*2/3,2),0)</f>
        <v>0</v>
      </c>
      <c r="K56" s="136">
        <f>IF(H56&gt;0,H56-J56,0)</f>
        <v>0</v>
      </c>
      <c r="L56" s="140">
        <f>IF(ISNA(VLOOKUP($F56,amount,3,0)),0,VLOOKUP($F56,amount,3,0))</f>
        <v>0</v>
      </c>
      <c r="M56" s="26"/>
      <c r="N56" s="26"/>
      <c r="O56" s="135">
        <f t="shared" si="15"/>
        <v>0</v>
      </c>
      <c r="P56" s="136">
        <f t="shared" si="16"/>
        <v>0</v>
      </c>
    </row>
    <row r="57" spans="1:24" x14ac:dyDescent="0.3">
      <c r="A57" s="71"/>
      <c r="B57" s="23"/>
      <c r="C57" s="27"/>
      <c r="D57" s="25"/>
      <c r="E57" s="25"/>
      <c r="F57" s="24"/>
      <c r="G57" s="139"/>
      <c r="H57" s="140">
        <f t="shared" si="12"/>
        <v>0</v>
      </c>
      <c r="I57" s="25"/>
      <c r="J57" s="167">
        <f t="shared" si="7"/>
        <v>0</v>
      </c>
      <c r="K57" s="136">
        <f t="shared" si="13"/>
        <v>0</v>
      </c>
      <c r="L57" s="140">
        <f t="shared" si="14"/>
        <v>0</v>
      </c>
      <c r="M57" s="26"/>
      <c r="N57" s="26"/>
      <c r="O57" s="135">
        <f t="shared" si="15"/>
        <v>0</v>
      </c>
      <c r="P57" s="136">
        <f t="shared" si="16"/>
        <v>0</v>
      </c>
    </row>
    <row r="58" spans="1:24" x14ac:dyDescent="0.3">
      <c r="A58" s="71"/>
      <c r="B58" s="23"/>
      <c r="C58" s="27"/>
      <c r="D58" s="25"/>
      <c r="E58" s="25"/>
      <c r="F58" s="24"/>
      <c r="G58" s="139"/>
      <c r="H58" s="140">
        <f t="shared" si="12"/>
        <v>0</v>
      </c>
      <c r="I58" s="25"/>
      <c r="J58" s="167">
        <f t="shared" si="7"/>
        <v>0</v>
      </c>
      <c r="K58" s="136">
        <f t="shared" si="13"/>
        <v>0</v>
      </c>
      <c r="L58" s="140">
        <f t="shared" si="14"/>
        <v>0</v>
      </c>
      <c r="M58" s="26"/>
      <c r="N58" s="26"/>
      <c r="O58" s="135">
        <f t="shared" si="15"/>
        <v>0</v>
      </c>
      <c r="P58" s="136">
        <f t="shared" si="16"/>
        <v>0</v>
      </c>
    </row>
    <row r="59" spans="1:24" x14ac:dyDescent="0.3">
      <c r="A59" s="71"/>
      <c r="B59" s="23"/>
      <c r="C59" s="23"/>
      <c r="D59" s="24"/>
      <c r="E59" s="24"/>
      <c r="F59" s="24"/>
      <c r="G59" s="139"/>
      <c r="H59" s="140">
        <f t="shared" si="12"/>
        <v>0</v>
      </c>
      <c r="I59" s="25"/>
      <c r="J59" s="167">
        <f t="shared" si="7"/>
        <v>0</v>
      </c>
      <c r="K59" s="136">
        <f t="shared" si="13"/>
        <v>0</v>
      </c>
      <c r="L59" s="140">
        <f t="shared" si="14"/>
        <v>0</v>
      </c>
      <c r="M59" s="26"/>
      <c r="N59" s="26"/>
      <c r="O59" s="135">
        <f t="shared" si="15"/>
        <v>0</v>
      </c>
      <c r="P59" s="136">
        <f t="shared" si="16"/>
        <v>0</v>
      </c>
    </row>
    <row r="60" spans="1:24" x14ac:dyDescent="0.3">
      <c r="A60" s="71"/>
      <c r="B60" s="23"/>
      <c r="C60" s="27"/>
      <c r="D60" s="25"/>
      <c r="E60" s="25"/>
      <c r="F60" s="24"/>
      <c r="G60" s="139"/>
      <c r="H60" s="140">
        <f t="shared" si="12"/>
        <v>0</v>
      </c>
      <c r="I60" s="25"/>
      <c r="J60" s="167">
        <f t="shared" si="7"/>
        <v>0</v>
      </c>
      <c r="K60" s="136">
        <f t="shared" si="13"/>
        <v>0</v>
      </c>
      <c r="L60" s="140">
        <f t="shared" si="14"/>
        <v>0</v>
      </c>
      <c r="M60" s="26"/>
      <c r="N60" s="26"/>
      <c r="O60" s="135">
        <f t="shared" si="15"/>
        <v>0</v>
      </c>
      <c r="P60" s="136">
        <f t="shared" si="16"/>
        <v>0</v>
      </c>
    </row>
    <row r="61" spans="1:24" x14ac:dyDescent="0.3">
      <c r="A61" s="71"/>
      <c r="B61" s="23"/>
      <c r="C61" s="23"/>
      <c r="D61" s="24"/>
      <c r="E61" s="24"/>
      <c r="F61" s="24"/>
      <c r="G61" s="139"/>
      <c r="H61" s="140">
        <f t="shared" si="12"/>
        <v>0</v>
      </c>
      <c r="I61" s="25"/>
      <c r="J61" s="167">
        <f t="shared" si="7"/>
        <v>0</v>
      </c>
      <c r="K61" s="136">
        <f t="shared" si="13"/>
        <v>0</v>
      </c>
      <c r="L61" s="140">
        <f t="shared" si="14"/>
        <v>0</v>
      </c>
      <c r="M61" s="26"/>
      <c r="N61" s="26"/>
      <c r="O61" s="135">
        <f t="shared" si="15"/>
        <v>0</v>
      </c>
      <c r="P61" s="136">
        <f t="shared" si="16"/>
        <v>0</v>
      </c>
    </row>
    <row r="62" spans="1:24" x14ac:dyDescent="0.3">
      <c r="A62" s="71"/>
      <c r="B62" s="23"/>
      <c r="C62" s="27"/>
      <c r="D62" s="25"/>
      <c r="E62" s="25"/>
      <c r="F62" s="24"/>
      <c r="G62" s="139"/>
      <c r="H62" s="140">
        <f t="shared" si="12"/>
        <v>0</v>
      </c>
      <c r="I62" s="25"/>
      <c r="J62" s="167">
        <f t="shared" si="7"/>
        <v>0</v>
      </c>
      <c r="K62" s="136">
        <f t="shared" si="13"/>
        <v>0</v>
      </c>
      <c r="L62" s="140">
        <f t="shared" si="14"/>
        <v>0</v>
      </c>
      <c r="M62" s="26"/>
      <c r="N62" s="26"/>
      <c r="O62" s="135">
        <f t="shared" si="15"/>
        <v>0</v>
      </c>
      <c r="P62" s="136">
        <f t="shared" si="16"/>
        <v>0</v>
      </c>
    </row>
    <row r="63" spans="1:24" x14ac:dyDescent="0.3">
      <c r="A63" s="71"/>
      <c r="B63" s="23"/>
      <c r="C63" s="27"/>
      <c r="D63" s="25"/>
      <c r="E63" s="25"/>
      <c r="F63" s="24"/>
      <c r="G63" s="139"/>
      <c r="H63" s="140">
        <f t="shared" si="12"/>
        <v>0</v>
      </c>
      <c r="I63" s="25"/>
      <c r="J63" s="167">
        <f t="shared" si="7"/>
        <v>0</v>
      </c>
      <c r="K63" s="136">
        <f t="shared" si="13"/>
        <v>0</v>
      </c>
      <c r="L63" s="140">
        <f t="shared" si="14"/>
        <v>0</v>
      </c>
      <c r="M63" s="26"/>
      <c r="N63" s="26"/>
      <c r="O63" s="135">
        <f t="shared" si="15"/>
        <v>0</v>
      </c>
      <c r="P63" s="136">
        <f t="shared" si="16"/>
        <v>0</v>
      </c>
    </row>
    <row r="64" spans="1:24" x14ac:dyDescent="0.3">
      <c r="A64" s="71"/>
      <c r="B64" s="23"/>
      <c r="C64" s="23"/>
      <c r="D64" s="24"/>
      <c r="E64" s="24"/>
      <c r="F64" s="24"/>
      <c r="G64" s="139"/>
      <c r="H64" s="140">
        <f t="shared" si="12"/>
        <v>0</v>
      </c>
      <c r="I64" s="25"/>
      <c r="J64" s="167">
        <f t="shared" si="7"/>
        <v>0</v>
      </c>
      <c r="K64" s="136">
        <f t="shared" si="13"/>
        <v>0</v>
      </c>
      <c r="L64" s="140">
        <f t="shared" si="14"/>
        <v>0</v>
      </c>
      <c r="M64" s="26"/>
      <c r="N64" s="26"/>
      <c r="O64" s="135">
        <f t="shared" si="15"/>
        <v>0</v>
      </c>
      <c r="P64" s="136">
        <f t="shared" si="16"/>
        <v>0</v>
      </c>
    </row>
    <row r="65" spans="1:16" x14ac:dyDescent="0.3">
      <c r="A65" s="71"/>
      <c r="B65" s="23"/>
      <c r="C65" s="23"/>
      <c r="D65" s="24"/>
      <c r="E65" s="24"/>
      <c r="F65" s="24"/>
      <c r="G65" s="139"/>
      <c r="H65" s="140">
        <f t="shared" si="12"/>
        <v>0</v>
      </c>
      <c r="I65" s="25"/>
      <c r="J65" s="167">
        <f t="shared" si="7"/>
        <v>0</v>
      </c>
      <c r="K65" s="136">
        <f t="shared" si="13"/>
        <v>0</v>
      </c>
      <c r="L65" s="140">
        <f t="shared" si="14"/>
        <v>0</v>
      </c>
      <c r="M65" s="26"/>
      <c r="N65" s="26"/>
      <c r="O65" s="135">
        <f t="shared" si="15"/>
        <v>0</v>
      </c>
      <c r="P65" s="136">
        <f t="shared" si="16"/>
        <v>0</v>
      </c>
    </row>
    <row r="66" spans="1:16" x14ac:dyDescent="0.3">
      <c r="A66" s="71"/>
      <c r="B66" s="23"/>
      <c r="C66" s="23"/>
      <c r="D66" s="24"/>
      <c r="E66" s="24"/>
      <c r="F66" s="24"/>
      <c r="G66" s="139"/>
      <c r="H66" s="140">
        <f t="shared" si="12"/>
        <v>0</v>
      </c>
      <c r="I66" s="25"/>
      <c r="J66" s="167">
        <f t="shared" si="7"/>
        <v>0</v>
      </c>
      <c r="K66" s="136">
        <f t="shared" si="13"/>
        <v>0</v>
      </c>
      <c r="L66" s="140">
        <f t="shared" si="14"/>
        <v>0</v>
      </c>
      <c r="M66" s="26"/>
      <c r="N66" s="26"/>
      <c r="O66" s="135">
        <f t="shared" si="15"/>
        <v>0</v>
      </c>
      <c r="P66" s="136">
        <f t="shared" si="16"/>
        <v>0</v>
      </c>
    </row>
    <row r="67" spans="1:16" x14ac:dyDescent="0.3">
      <c r="A67" s="71"/>
      <c r="B67" s="23"/>
      <c r="C67" s="23"/>
      <c r="D67" s="24"/>
      <c r="E67" s="24"/>
      <c r="F67" s="24"/>
      <c r="G67" s="139"/>
      <c r="H67" s="140">
        <f t="shared" si="12"/>
        <v>0</v>
      </c>
      <c r="I67" s="25"/>
      <c r="J67" s="167">
        <f t="shared" si="7"/>
        <v>0</v>
      </c>
      <c r="K67" s="136">
        <f t="shared" si="13"/>
        <v>0</v>
      </c>
      <c r="L67" s="140">
        <f t="shared" si="14"/>
        <v>0</v>
      </c>
      <c r="M67" s="26"/>
      <c r="N67" s="26"/>
      <c r="O67" s="135">
        <f t="shared" si="15"/>
        <v>0</v>
      </c>
      <c r="P67" s="136">
        <f t="shared" si="16"/>
        <v>0</v>
      </c>
    </row>
    <row r="68" spans="1:16" x14ac:dyDescent="0.3">
      <c r="A68" s="71"/>
      <c r="B68" s="23"/>
      <c r="C68" s="23"/>
      <c r="D68" s="24"/>
      <c r="E68" s="24"/>
      <c r="F68" s="24"/>
      <c r="G68" s="139"/>
      <c r="H68" s="140">
        <f t="shared" si="12"/>
        <v>0</v>
      </c>
      <c r="I68" s="25"/>
      <c r="J68" s="167">
        <f t="shared" si="7"/>
        <v>0</v>
      </c>
      <c r="K68" s="136">
        <f t="shared" si="13"/>
        <v>0</v>
      </c>
      <c r="L68" s="140">
        <f t="shared" si="14"/>
        <v>0</v>
      </c>
      <c r="M68" s="26"/>
      <c r="N68" s="26"/>
      <c r="O68" s="135">
        <f t="shared" si="15"/>
        <v>0</v>
      </c>
      <c r="P68" s="136">
        <f t="shared" si="16"/>
        <v>0</v>
      </c>
    </row>
    <row r="69" spans="1:16" x14ac:dyDescent="0.3">
      <c r="A69" s="71"/>
      <c r="B69" s="23"/>
      <c r="C69" s="23"/>
      <c r="D69" s="24"/>
      <c r="E69" s="24"/>
      <c r="F69" s="24"/>
      <c r="G69" s="139"/>
      <c r="H69" s="140">
        <f t="shared" si="12"/>
        <v>0</v>
      </c>
      <c r="I69" s="25"/>
      <c r="J69" s="167">
        <f t="shared" si="7"/>
        <v>0</v>
      </c>
      <c r="K69" s="136">
        <f t="shared" si="13"/>
        <v>0</v>
      </c>
      <c r="L69" s="140">
        <f t="shared" si="14"/>
        <v>0</v>
      </c>
      <c r="M69" s="26"/>
      <c r="N69" s="26"/>
      <c r="O69" s="135">
        <f t="shared" si="15"/>
        <v>0</v>
      </c>
      <c r="P69" s="136">
        <f t="shared" si="16"/>
        <v>0</v>
      </c>
    </row>
    <row r="70" spans="1:16" x14ac:dyDescent="0.3">
      <c r="A70" s="71"/>
      <c r="B70" s="23"/>
      <c r="C70" s="23"/>
      <c r="D70" s="24"/>
      <c r="E70" s="24"/>
      <c r="F70" s="24"/>
      <c r="G70" s="139"/>
      <c r="H70" s="140">
        <f t="shared" si="12"/>
        <v>0</v>
      </c>
      <c r="I70" s="25"/>
      <c r="J70" s="167">
        <f t="shared" si="7"/>
        <v>0</v>
      </c>
      <c r="K70" s="136">
        <f t="shared" si="13"/>
        <v>0</v>
      </c>
      <c r="L70" s="140">
        <f t="shared" si="14"/>
        <v>0</v>
      </c>
      <c r="M70" s="26"/>
      <c r="N70" s="26"/>
      <c r="O70" s="135">
        <f t="shared" si="15"/>
        <v>0</v>
      </c>
      <c r="P70" s="136">
        <f t="shared" si="16"/>
        <v>0</v>
      </c>
    </row>
    <row r="71" spans="1:16" x14ac:dyDescent="0.3">
      <c r="A71" s="71"/>
      <c r="B71" s="23"/>
      <c r="C71" s="23"/>
      <c r="D71" s="24"/>
      <c r="E71" s="24"/>
      <c r="F71" s="24"/>
      <c r="G71" s="139"/>
      <c r="H71" s="140">
        <f t="shared" si="12"/>
        <v>0</v>
      </c>
      <c r="I71" s="25"/>
      <c r="J71" s="167">
        <f t="shared" si="7"/>
        <v>0</v>
      </c>
      <c r="K71" s="136">
        <f t="shared" si="13"/>
        <v>0</v>
      </c>
      <c r="L71" s="140">
        <f t="shared" si="14"/>
        <v>0</v>
      </c>
      <c r="M71" s="26"/>
      <c r="N71" s="26"/>
      <c r="O71" s="135">
        <f t="shared" si="15"/>
        <v>0</v>
      </c>
      <c r="P71" s="136">
        <f t="shared" si="16"/>
        <v>0</v>
      </c>
    </row>
    <row r="72" spans="1:16" x14ac:dyDescent="0.3">
      <c r="A72" s="71"/>
      <c r="B72" s="23"/>
      <c r="C72" s="23"/>
      <c r="D72" s="24"/>
      <c r="E72" s="24"/>
      <c r="F72" s="24"/>
      <c r="G72" s="139"/>
      <c r="H72" s="140">
        <f t="shared" si="12"/>
        <v>0</v>
      </c>
      <c r="I72" s="25"/>
      <c r="J72" s="167">
        <f t="shared" ref="J72:J104" si="17">IF(I72="y",ROUND(H72*2/3,2),0)</f>
        <v>0</v>
      </c>
      <c r="K72" s="136">
        <f t="shared" si="13"/>
        <v>0</v>
      </c>
      <c r="L72" s="140">
        <f t="shared" si="14"/>
        <v>0</v>
      </c>
      <c r="M72" s="26"/>
      <c r="N72" s="26"/>
      <c r="O72" s="135">
        <f t="shared" si="15"/>
        <v>0</v>
      </c>
      <c r="P72" s="136">
        <f t="shared" si="16"/>
        <v>0</v>
      </c>
    </row>
    <row r="73" spans="1:16" x14ac:dyDescent="0.3">
      <c r="A73" s="71"/>
      <c r="B73" s="23"/>
      <c r="C73" s="23"/>
      <c r="D73" s="24"/>
      <c r="E73" s="24"/>
      <c r="F73" s="24"/>
      <c r="G73" s="139"/>
      <c r="H73" s="140">
        <f t="shared" si="12"/>
        <v>0</v>
      </c>
      <c r="I73" s="25"/>
      <c r="J73" s="167">
        <f t="shared" si="17"/>
        <v>0</v>
      </c>
      <c r="K73" s="136">
        <f t="shared" si="13"/>
        <v>0</v>
      </c>
      <c r="L73" s="140">
        <f t="shared" si="14"/>
        <v>0</v>
      </c>
      <c r="M73" s="26"/>
      <c r="N73" s="26"/>
      <c r="O73" s="135">
        <f t="shared" si="15"/>
        <v>0</v>
      </c>
      <c r="P73" s="136">
        <f t="shared" si="16"/>
        <v>0</v>
      </c>
    </row>
    <row r="74" spans="1:16" x14ac:dyDescent="0.3">
      <c r="A74" s="71"/>
      <c r="B74" s="23"/>
      <c r="C74" s="23"/>
      <c r="D74" s="24"/>
      <c r="E74" s="24"/>
      <c r="F74" s="24"/>
      <c r="G74" s="139"/>
      <c r="H74" s="140">
        <f t="shared" si="12"/>
        <v>0</v>
      </c>
      <c r="I74" s="25"/>
      <c r="J74" s="167">
        <f t="shared" si="17"/>
        <v>0</v>
      </c>
      <c r="K74" s="136">
        <f t="shared" si="13"/>
        <v>0</v>
      </c>
      <c r="L74" s="140">
        <f t="shared" si="14"/>
        <v>0</v>
      </c>
      <c r="M74" s="26"/>
      <c r="N74" s="26"/>
      <c r="O74" s="135">
        <f t="shared" si="15"/>
        <v>0</v>
      </c>
      <c r="P74" s="136">
        <f t="shared" si="16"/>
        <v>0</v>
      </c>
    </row>
    <row r="75" spans="1:16" x14ac:dyDescent="0.3">
      <c r="A75" s="71"/>
      <c r="B75" s="23"/>
      <c r="C75" s="23"/>
      <c r="D75" s="24"/>
      <c r="E75" s="24"/>
      <c r="F75" s="24"/>
      <c r="G75" s="139"/>
      <c r="H75" s="140">
        <f t="shared" si="12"/>
        <v>0</v>
      </c>
      <c r="I75" s="25"/>
      <c r="J75" s="167">
        <f t="shared" si="17"/>
        <v>0</v>
      </c>
      <c r="K75" s="136">
        <f t="shared" si="13"/>
        <v>0</v>
      </c>
      <c r="L75" s="140">
        <f t="shared" si="14"/>
        <v>0</v>
      </c>
      <c r="M75" s="26"/>
      <c r="N75" s="26"/>
      <c r="O75" s="135">
        <f t="shared" si="15"/>
        <v>0</v>
      </c>
      <c r="P75" s="136">
        <f t="shared" si="16"/>
        <v>0</v>
      </c>
    </row>
    <row r="76" spans="1:16" x14ac:dyDescent="0.3">
      <c r="A76" s="71"/>
      <c r="B76" s="23"/>
      <c r="C76" s="23"/>
      <c r="D76" s="24"/>
      <c r="E76" s="24"/>
      <c r="F76" s="24"/>
      <c r="G76" s="139"/>
      <c r="H76" s="140">
        <f t="shared" si="12"/>
        <v>0</v>
      </c>
      <c r="I76" s="25"/>
      <c r="J76" s="167">
        <f t="shared" si="17"/>
        <v>0</v>
      </c>
      <c r="K76" s="136">
        <f t="shared" si="13"/>
        <v>0</v>
      </c>
      <c r="L76" s="140">
        <f t="shared" si="14"/>
        <v>0</v>
      </c>
      <c r="M76" s="26"/>
      <c r="N76" s="26"/>
      <c r="O76" s="135">
        <f t="shared" si="15"/>
        <v>0</v>
      </c>
      <c r="P76" s="136">
        <f t="shared" si="16"/>
        <v>0</v>
      </c>
    </row>
    <row r="77" spans="1:16" x14ac:dyDescent="0.3">
      <c r="A77" s="71"/>
      <c r="B77" s="23"/>
      <c r="C77" s="23"/>
      <c r="D77" s="24"/>
      <c r="E77" s="24"/>
      <c r="F77" s="24"/>
      <c r="G77" s="139"/>
      <c r="H77" s="140">
        <f t="shared" si="12"/>
        <v>0</v>
      </c>
      <c r="I77" s="25"/>
      <c r="J77" s="167">
        <f t="shared" si="17"/>
        <v>0</v>
      </c>
      <c r="K77" s="136">
        <f t="shared" si="13"/>
        <v>0</v>
      </c>
      <c r="L77" s="140">
        <f t="shared" si="14"/>
        <v>0</v>
      </c>
      <c r="M77" s="26"/>
      <c r="N77" s="26"/>
      <c r="O77" s="135">
        <f t="shared" si="15"/>
        <v>0</v>
      </c>
      <c r="P77" s="136">
        <f t="shared" si="16"/>
        <v>0</v>
      </c>
    </row>
    <row r="78" spans="1:16" x14ac:dyDescent="0.3">
      <c r="A78" s="71"/>
      <c r="B78" s="23"/>
      <c r="C78" s="23"/>
      <c r="D78" s="24"/>
      <c r="E78" s="24"/>
      <c r="F78" s="24"/>
      <c r="G78" s="139"/>
      <c r="H78" s="140">
        <f t="shared" si="12"/>
        <v>0</v>
      </c>
      <c r="I78" s="25"/>
      <c r="J78" s="167">
        <f t="shared" si="17"/>
        <v>0</v>
      </c>
      <c r="K78" s="136">
        <f t="shared" si="13"/>
        <v>0</v>
      </c>
      <c r="L78" s="140">
        <f t="shared" si="14"/>
        <v>0</v>
      </c>
      <c r="M78" s="26"/>
      <c r="N78" s="26"/>
      <c r="O78" s="135">
        <f t="shared" si="15"/>
        <v>0</v>
      </c>
      <c r="P78" s="136">
        <f t="shared" si="16"/>
        <v>0</v>
      </c>
    </row>
    <row r="79" spans="1:16" x14ac:dyDescent="0.3">
      <c r="A79" s="71"/>
      <c r="B79" s="23"/>
      <c r="C79" s="23"/>
      <c r="D79" s="24"/>
      <c r="E79" s="24"/>
      <c r="F79" s="24"/>
      <c r="G79" s="139"/>
      <c r="H79" s="140">
        <f t="shared" si="12"/>
        <v>0</v>
      </c>
      <c r="I79" s="25"/>
      <c r="J79" s="167">
        <f t="shared" si="17"/>
        <v>0</v>
      </c>
      <c r="K79" s="136">
        <f t="shared" si="13"/>
        <v>0</v>
      </c>
      <c r="L79" s="140">
        <f t="shared" si="14"/>
        <v>0</v>
      </c>
      <c r="M79" s="26"/>
      <c r="N79" s="26"/>
      <c r="O79" s="135">
        <f t="shared" si="15"/>
        <v>0</v>
      </c>
      <c r="P79" s="136">
        <f t="shared" si="16"/>
        <v>0</v>
      </c>
    </row>
    <row r="80" spans="1:16" x14ac:dyDescent="0.3">
      <c r="A80" s="71"/>
      <c r="B80" s="23"/>
      <c r="C80" s="23"/>
      <c r="D80" s="24"/>
      <c r="E80" s="24"/>
      <c r="F80" s="24"/>
      <c r="G80" s="139"/>
      <c r="H80" s="140">
        <f t="shared" si="12"/>
        <v>0</v>
      </c>
      <c r="I80" s="25"/>
      <c r="J80" s="167">
        <f t="shared" si="17"/>
        <v>0</v>
      </c>
      <c r="K80" s="136">
        <f t="shared" si="13"/>
        <v>0</v>
      </c>
      <c r="L80" s="140">
        <f t="shared" si="14"/>
        <v>0</v>
      </c>
      <c r="M80" s="26"/>
      <c r="N80" s="26"/>
      <c r="O80" s="135">
        <f t="shared" si="15"/>
        <v>0</v>
      </c>
      <c r="P80" s="136">
        <f t="shared" si="16"/>
        <v>0</v>
      </c>
    </row>
    <row r="81" spans="1:16" x14ac:dyDescent="0.3">
      <c r="A81" s="71"/>
      <c r="B81" s="23"/>
      <c r="C81" s="23"/>
      <c r="D81" s="24"/>
      <c r="E81" s="24"/>
      <c r="F81" s="24"/>
      <c r="G81" s="139"/>
      <c r="H81" s="140">
        <f t="shared" si="12"/>
        <v>0</v>
      </c>
      <c r="I81" s="25"/>
      <c r="J81" s="167">
        <f t="shared" si="17"/>
        <v>0</v>
      </c>
      <c r="K81" s="136">
        <f t="shared" si="13"/>
        <v>0</v>
      </c>
      <c r="L81" s="140">
        <f t="shared" si="14"/>
        <v>0</v>
      </c>
      <c r="M81" s="26"/>
      <c r="N81" s="26"/>
      <c r="O81" s="135">
        <f t="shared" si="15"/>
        <v>0</v>
      </c>
      <c r="P81" s="136">
        <f t="shared" si="16"/>
        <v>0</v>
      </c>
    </row>
    <row r="82" spans="1:16" x14ac:dyDescent="0.3">
      <c r="A82" s="71"/>
      <c r="B82" s="23"/>
      <c r="C82" s="23"/>
      <c r="D82" s="24"/>
      <c r="E82" s="24"/>
      <c r="F82" s="24"/>
      <c r="G82" s="139"/>
      <c r="H82" s="140">
        <f t="shared" si="12"/>
        <v>0</v>
      </c>
      <c r="I82" s="25"/>
      <c r="J82" s="167">
        <f t="shared" si="17"/>
        <v>0</v>
      </c>
      <c r="K82" s="136">
        <f t="shared" si="13"/>
        <v>0</v>
      </c>
      <c r="L82" s="140">
        <f t="shared" si="14"/>
        <v>0</v>
      </c>
      <c r="M82" s="26"/>
      <c r="N82" s="26"/>
      <c r="O82" s="135">
        <f t="shared" si="15"/>
        <v>0</v>
      </c>
      <c r="P82" s="136">
        <f t="shared" si="16"/>
        <v>0</v>
      </c>
    </row>
    <row r="83" spans="1:16" x14ac:dyDescent="0.3">
      <c r="A83" s="71"/>
      <c r="B83" s="23"/>
      <c r="C83" s="23"/>
      <c r="D83" s="24"/>
      <c r="E83" s="24"/>
      <c r="F83" s="24"/>
      <c r="G83" s="139"/>
      <c r="H83" s="140">
        <f t="shared" si="12"/>
        <v>0</v>
      </c>
      <c r="I83" s="25"/>
      <c r="J83" s="167">
        <f t="shared" si="17"/>
        <v>0</v>
      </c>
      <c r="K83" s="136">
        <f t="shared" si="13"/>
        <v>0</v>
      </c>
      <c r="L83" s="140">
        <f t="shared" si="14"/>
        <v>0</v>
      </c>
      <c r="M83" s="26"/>
      <c r="N83" s="26"/>
      <c r="O83" s="135">
        <f t="shared" si="15"/>
        <v>0</v>
      </c>
      <c r="P83" s="136">
        <f t="shared" si="16"/>
        <v>0</v>
      </c>
    </row>
    <row r="84" spans="1:16" x14ac:dyDescent="0.3">
      <c r="A84" s="71"/>
      <c r="B84" s="23"/>
      <c r="C84" s="23"/>
      <c r="D84" s="24"/>
      <c r="E84" s="24"/>
      <c r="F84" s="24"/>
      <c r="G84" s="139"/>
      <c r="H84" s="140">
        <f t="shared" si="12"/>
        <v>0</v>
      </c>
      <c r="I84" s="25"/>
      <c r="J84" s="167">
        <f t="shared" si="17"/>
        <v>0</v>
      </c>
      <c r="K84" s="136">
        <f t="shared" si="13"/>
        <v>0</v>
      </c>
      <c r="L84" s="140">
        <f t="shared" si="14"/>
        <v>0</v>
      </c>
      <c r="M84" s="26"/>
      <c r="N84" s="26"/>
      <c r="O84" s="135">
        <f t="shared" si="15"/>
        <v>0</v>
      </c>
      <c r="P84" s="136">
        <f t="shared" si="16"/>
        <v>0</v>
      </c>
    </row>
    <row r="85" spans="1:16" x14ac:dyDescent="0.3">
      <c r="A85" s="71"/>
      <c r="B85" s="23"/>
      <c r="C85" s="23"/>
      <c r="D85" s="24"/>
      <c r="E85" s="24"/>
      <c r="F85" s="24"/>
      <c r="G85" s="139"/>
      <c r="H85" s="140">
        <f t="shared" si="12"/>
        <v>0</v>
      </c>
      <c r="I85" s="25"/>
      <c r="J85" s="167">
        <f t="shared" si="17"/>
        <v>0</v>
      </c>
      <c r="K85" s="136">
        <f t="shared" si="13"/>
        <v>0</v>
      </c>
      <c r="L85" s="140">
        <f t="shared" si="14"/>
        <v>0</v>
      </c>
      <c r="M85" s="26"/>
      <c r="N85" s="26"/>
      <c r="O85" s="135">
        <f t="shared" si="15"/>
        <v>0</v>
      </c>
      <c r="P85" s="136">
        <f t="shared" si="16"/>
        <v>0</v>
      </c>
    </row>
    <row r="86" spans="1:16" x14ac:dyDescent="0.3">
      <c r="A86" s="71"/>
      <c r="B86" s="23"/>
      <c r="C86" s="23"/>
      <c r="D86" s="24"/>
      <c r="E86" s="24"/>
      <c r="F86" s="24"/>
      <c r="G86" s="139"/>
      <c r="H86" s="140">
        <f t="shared" si="12"/>
        <v>0</v>
      </c>
      <c r="I86" s="25"/>
      <c r="J86" s="167">
        <f t="shared" si="17"/>
        <v>0</v>
      </c>
      <c r="K86" s="136">
        <f t="shared" si="13"/>
        <v>0</v>
      </c>
      <c r="L86" s="140">
        <f t="shared" si="14"/>
        <v>0</v>
      </c>
      <c r="M86" s="26"/>
      <c r="N86" s="26"/>
      <c r="O86" s="135">
        <f t="shared" si="15"/>
        <v>0</v>
      </c>
      <c r="P86" s="136">
        <f t="shared" si="16"/>
        <v>0</v>
      </c>
    </row>
    <row r="87" spans="1:16" x14ac:dyDescent="0.3">
      <c r="A87" s="71"/>
      <c r="B87" s="23"/>
      <c r="C87" s="23"/>
      <c r="D87" s="24"/>
      <c r="E87" s="24"/>
      <c r="F87" s="24"/>
      <c r="G87" s="139"/>
      <c r="H87" s="140">
        <f t="shared" si="12"/>
        <v>0</v>
      </c>
      <c r="I87" s="25"/>
      <c r="J87" s="167">
        <f t="shared" si="17"/>
        <v>0</v>
      </c>
      <c r="K87" s="136">
        <f t="shared" si="13"/>
        <v>0</v>
      </c>
      <c r="L87" s="140">
        <f t="shared" si="14"/>
        <v>0</v>
      </c>
      <c r="M87" s="26"/>
      <c r="N87" s="26"/>
      <c r="O87" s="135">
        <f t="shared" si="15"/>
        <v>0</v>
      </c>
      <c r="P87" s="136">
        <f t="shared" si="16"/>
        <v>0</v>
      </c>
    </row>
    <row r="88" spans="1:16" x14ac:dyDescent="0.3">
      <c r="A88" s="71"/>
      <c r="B88" s="23"/>
      <c r="C88" s="23"/>
      <c r="D88" s="24"/>
      <c r="E88" s="24"/>
      <c r="F88" s="24"/>
      <c r="G88" s="139"/>
      <c r="H88" s="140">
        <f t="shared" si="12"/>
        <v>0</v>
      </c>
      <c r="I88" s="25"/>
      <c r="J88" s="167">
        <f t="shared" si="17"/>
        <v>0</v>
      </c>
      <c r="K88" s="136">
        <f t="shared" si="13"/>
        <v>0</v>
      </c>
      <c r="L88" s="140">
        <f t="shared" si="14"/>
        <v>0</v>
      </c>
      <c r="M88" s="26"/>
      <c r="N88" s="26"/>
      <c r="O88" s="135">
        <f t="shared" si="15"/>
        <v>0</v>
      </c>
      <c r="P88" s="136">
        <f t="shared" si="16"/>
        <v>0</v>
      </c>
    </row>
    <row r="89" spans="1:16" x14ac:dyDescent="0.3">
      <c r="A89" s="71"/>
      <c r="B89" s="23"/>
      <c r="C89" s="23"/>
      <c r="D89" s="24"/>
      <c r="E89" s="24"/>
      <c r="F89" s="24"/>
      <c r="G89" s="139"/>
      <c r="H89" s="140">
        <f t="shared" si="12"/>
        <v>0</v>
      </c>
      <c r="I89" s="25"/>
      <c r="J89" s="167">
        <f t="shared" si="17"/>
        <v>0</v>
      </c>
      <c r="K89" s="136">
        <f t="shared" si="13"/>
        <v>0</v>
      </c>
      <c r="L89" s="140">
        <f t="shared" si="14"/>
        <v>0</v>
      </c>
      <c r="M89" s="26"/>
      <c r="N89" s="26"/>
      <c r="O89" s="135">
        <f t="shared" si="15"/>
        <v>0</v>
      </c>
      <c r="P89" s="136">
        <f t="shared" si="16"/>
        <v>0</v>
      </c>
    </row>
    <row r="90" spans="1:16" x14ac:dyDescent="0.3">
      <c r="A90" s="71"/>
      <c r="B90" s="23"/>
      <c r="C90" s="23"/>
      <c r="D90" s="24"/>
      <c r="E90" s="24"/>
      <c r="F90" s="24"/>
      <c r="G90" s="139"/>
      <c r="H90" s="140">
        <f t="shared" si="12"/>
        <v>0</v>
      </c>
      <c r="I90" s="25"/>
      <c r="J90" s="167">
        <f t="shared" si="17"/>
        <v>0</v>
      </c>
      <c r="K90" s="136">
        <f t="shared" si="13"/>
        <v>0</v>
      </c>
      <c r="L90" s="140">
        <f t="shared" si="14"/>
        <v>0</v>
      </c>
      <c r="M90" s="26"/>
      <c r="N90" s="26"/>
      <c r="O90" s="135">
        <f t="shared" si="15"/>
        <v>0</v>
      </c>
      <c r="P90" s="136">
        <f t="shared" si="16"/>
        <v>0</v>
      </c>
    </row>
    <row r="91" spans="1:16" x14ac:dyDescent="0.3">
      <c r="A91" s="141"/>
      <c r="B91" s="142"/>
      <c r="C91" s="142"/>
      <c r="D91" s="134"/>
      <c r="E91" s="134"/>
      <c r="F91" s="134" t="s">
        <v>50</v>
      </c>
      <c r="G91" s="134"/>
      <c r="H91" s="135"/>
      <c r="I91" s="134"/>
      <c r="J91" s="167">
        <f t="shared" si="17"/>
        <v>0</v>
      </c>
      <c r="K91" s="136"/>
      <c r="L91" s="140"/>
      <c r="M91" s="135"/>
      <c r="N91" s="135"/>
      <c r="O91" s="135"/>
      <c r="P91" s="136"/>
    </row>
    <row r="92" spans="1:16" x14ac:dyDescent="0.3">
      <c r="A92" s="71"/>
      <c r="B92" s="23"/>
      <c r="C92" s="23"/>
      <c r="D92" s="24"/>
      <c r="E92" s="24"/>
      <c r="F92" s="24"/>
      <c r="G92" s="139"/>
      <c r="H92" s="140">
        <f t="shared" ref="H92:H99" si="18">IF(ISNA(VLOOKUP($F92,amount,2,0)),0,VLOOKUP($F92,amount,2,0))</f>
        <v>0</v>
      </c>
      <c r="I92" s="25"/>
      <c r="J92" s="167">
        <f t="shared" si="17"/>
        <v>0</v>
      </c>
      <c r="K92" s="136">
        <f t="shared" ref="K92:K103" si="19">IF(H92&gt;0,H92-J92,0)</f>
        <v>0</v>
      </c>
      <c r="L92" s="140">
        <f t="shared" ref="L92:L99" si="20">IF(ISNA(VLOOKUP($F92,amount,3,0)),0,VLOOKUP($F92,amount,3,0))</f>
        <v>0</v>
      </c>
      <c r="M92" s="26"/>
      <c r="N92" s="26"/>
      <c r="O92" s="135">
        <f t="shared" ref="O92:O99" si="21">H92+L92+M92</f>
        <v>0</v>
      </c>
      <c r="P92" s="136">
        <f t="shared" ref="P92:P99" si="22">O92-N92-H92</f>
        <v>0</v>
      </c>
    </row>
    <row r="93" spans="1:16" x14ac:dyDescent="0.3">
      <c r="A93" s="71"/>
      <c r="B93" s="23"/>
      <c r="C93" s="23"/>
      <c r="D93" s="24"/>
      <c r="E93" s="24"/>
      <c r="F93" s="24"/>
      <c r="G93" s="139"/>
      <c r="H93" s="140">
        <f t="shared" si="18"/>
        <v>0</v>
      </c>
      <c r="I93" s="25"/>
      <c r="J93" s="167">
        <f t="shared" si="17"/>
        <v>0</v>
      </c>
      <c r="K93" s="136">
        <f t="shared" si="19"/>
        <v>0</v>
      </c>
      <c r="L93" s="140">
        <f t="shared" si="20"/>
        <v>0</v>
      </c>
      <c r="M93" s="26"/>
      <c r="N93" s="26"/>
      <c r="O93" s="135">
        <f t="shared" si="21"/>
        <v>0</v>
      </c>
      <c r="P93" s="136">
        <f t="shared" si="22"/>
        <v>0</v>
      </c>
    </row>
    <row r="94" spans="1:16" x14ac:dyDescent="0.3">
      <c r="A94" s="71"/>
      <c r="B94" s="23"/>
      <c r="C94" s="23"/>
      <c r="D94" s="24"/>
      <c r="E94" s="24"/>
      <c r="F94" s="24"/>
      <c r="G94" s="139"/>
      <c r="H94" s="140">
        <f t="shared" si="18"/>
        <v>0</v>
      </c>
      <c r="I94" s="25"/>
      <c r="J94" s="167">
        <f t="shared" si="17"/>
        <v>0</v>
      </c>
      <c r="K94" s="136">
        <f t="shared" si="19"/>
        <v>0</v>
      </c>
      <c r="L94" s="140">
        <f t="shared" si="20"/>
        <v>0</v>
      </c>
      <c r="M94" s="26"/>
      <c r="N94" s="26"/>
      <c r="O94" s="135">
        <f t="shared" si="21"/>
        <v>0</v>
      </c>
      <c r="P94" s="136">
        <f t="shared" si="22"/>
        <v>0</v>
      </c>
    </row>
    <row r="95" spans="1:16" x14ac:dyDescent="0.3">
      <c r="A95" s="71"/>
      <c r="B95" s="23"/>
      <c r="C95" s="23"/>
      <c r="D95" s="24"/>
      <c r="E95" s="24"/>
      <c r="F95" s="24"/>
      <c r="G95" s="139"/>
      <c r="H95" s="140">
        <f t="shared" si="18"/>
        <v>0</v>
      </c>
      <c r="I95" s="25"/>
      <c r="J95" s="167">
        <f t="shared" si="17"/>
        <v>0</v>
      </c>
      <c r="K95" s="136">
        <f t="shared" si="19"/>
        <v>0</v>
      </c>
      <c r="L95" s="140">
        <f t="shared" si="20"/>
        <v>0</v>
      </c>
      <c r="M95" s="26"/>
      <c r="N95" s="26"/>
      <c r="O95" s="135">
        <f t="shared" si="21"/>
        <v>0</v>
      </c>
      <c r="P95" s="136">
        <f t="shared" si="22"/>
        <v>0</v>
      </c>
    </row>
    <row r="96" spans="1:16" x14ac:dyDescent="0.3">
      <c r="A96" s="71"/>
      <c r="B96" s="23"/>
      <c r="C96" s="23"/>
      <c r="D96" s="24"/>
      <c r="E96" s="24"/>
      <c r="F96" s="24"/>
      <c r="G96" s="139"/>
      <c r="H96" s="140">
        <f t="shared" si="18"/>
        <v>0</v>
      </c>
      <c r="I96" s="25"/>
      <c r="J96" s="167">
        <f t="shared" si="17"/>
        <v>0</v>
      </c>
      <c r="K96" s="136">
        <f t="shared" si="19"/>
        <v>0</v>
      </c>
      <c r="L96" s="140">
        <f t="shared" si="20"/>
        <v>0</v>
      </c>
      <c r="M96" s="26"/>
      <c r="N96" s="26"/>
      <c r="O96" s="135">
        <f t="shared" si="21"/>
        <v>0</v>
      </c>
      <c r="P96" s="136">
        <f t="shared" si="22"/>
        <v>0</v>
      </c>
    </row>
    <row r="97" spans="1:24" s="137" customFormat="1" x14ac:dyDescent="0.3">
      <c r="A97" s="71"/>
      <c r="B97" s="23"/>
      <c r="C97" s="23"/>
      <c r="D97" s="24"/>
      <c r="E97" s="24"/>
      <c r="F97" s="24"/>
      <c r="G97" s="139"/>
      <c r="H97" s="140">
        <f t="shared" si="18"/>
        <v>0</v>
      </c>
      <c r="I97" s="25"/>
      <c r="J97" s="167">
        <f t="shared" si="17"/>
        <v>0</v>
      </c>
      <c r="K97" s="136">
        <f t="shared" si="19"/>
        <v>0</v>
      </c>
      <c r="L97" s="140">
        <f t="shared" si="20"/>
        <v>0</v>
      </c>
      <c r="M97" s="26"/>
      <c r="N97" s="26"/>
      <c r="O97" s="135">
        <f t="shared" si="21"/>
        <v>0</v>
      </c>
      <c r="P97" s="136">
        <f t="shared" si="22"/>
        <v>0</v>
      </c>
      <c r="X97" s="94"/>
    </row>
    <row r="98" spans="1:24" x14ac:dyDescent="0.3">
      <c r="A98" s="71"/>
      <c r="B98" s="23"/>
      <c r="C98" s="23"/>
      <c r="D98" s="24"/>
      <c r="E98" s="24"/>
      <c r="F98" s="24"/>
      <c r="G98" s="139"/>
      <c r="H98" s="140">
        <f t="shared" si="18"/>
        <v>0</v>
      </c>
      <c r="I98" s="25"/>
      <c r="J98" s="167">
        <f t="shared" si="17"/>
        <v>0</v>
      </c>
      <c r="K98" s="136">
        <f t="shared" si="19"/>
        <v>0</v>
      </c>
      <c r="L98" s="140">
        <f t="shared" si="20"/>
        <v>0</v>
      </c>
      <c r="M98" s="26"/>
      <c r="N98" s="26"/>
      <c r="O98" s="135">
        <f t="shared" si="21"/>
        <v>0</v>
      </c>
      <c r="P98" s="136">
        <f t="shared" si="22"/>
        <v>0</v>
      </c>
    </row>
    <row r="99" spans="1:24" x14ac:dyDescent="0.3">
      <c r="A99" s="71"/>
      <c r="B99" s="23"/>
      <c r="C99" s="23"/>
      <c r="D99" s="24"/>
      <c r="E99" s="24"/>
      <c r="F99" s="24"/>
      <c r="G99" s="139"/>
      <c r="H99" s="140">
        <f t="shared" si="18"/>
        <v>0</v>
      </c>
      <c r="I99" s="25"/>
      <c r="J99" s="167">
        <f t="shared" si="17"/>
        <v>0</v>
      </c>
      <c r="K99" s="136">
        <f t="shared" si="19"/>
        <v>0</v>
      </c>
      <c r="L99" s="140">
        <f t="shared" si="20"/>
        <v>0</v>
      </c>
      <c r="M99" s="26"/>
      <c r="N99" s="26"/>
      <c r="O99" s="135">
        <f t="shared" si="21"/>
        <v>0</v>
      </c>
      <c r="P99" s="136">
        <f t="shared" si="22"/>
        <v>0</v>
      </c>
    </row>
    <row r="100" spans="1:24" x14ac:dyDescent="0.3">
      <c r="A100" s="141"/>
      <c r="B100" s="142"/>
      <c r="C100" s="142"/>
      <c r="D100" s="134"/>
      <c r="E100" s="134"/>
      <c r="F100" s="134" t="s">
        <v>51</v>
      </c>
      <c r="G100" s="134"/>
      <c r="H100" s="135"/>
      <c r="I100" s="134"/>
      <c r="J100" s="167">
        <f t="shared" si="17"/>
        <v>0</v>
      </c>
      <c r="K100" s="136">
        <f>IF(H100&gt;0,H100-J100,0)</f>
        <v>0</v>
      </c>
      <c r="L100" s="140"/>
      <c r="M100" s="135"/>
      <c r="N100" s="135"/>
      <c r="O100" s="135"/>
      <c r="P100" s="136"/>
    </row>
    <row r="101" spans="1:24" x14ac:dyDescent="0.3">
      <c r="A101" s="71"/>
      <c r="B101" s="23"/>
      <c r="C101" s="23"/>
      <c r="D101" s="24"/>
      <c r="E101" s="24"/>
      <c r="F101" s="24"/>
      <c r="G101" s="139"/>
      <c r="H101" s="140">
        <f>IF(ISNA(VLOOKUP($F101,amount,2,0)),0,VLOOKUP($F101,amount,2,0))</f>
        <v>0</v>
      </c>
      <c r="I101" s="25"/>
      <c r="J101" s="167">
        <f t="shared" si="17"/>
        <v>0</v>
      </c>
      <c r="K101" s="136">
        <f t="shared" si="19"/>
        <v>0</v>
      </c>
      <c r="L101" s="140">
        <f>IF(ISNA(VLOOKUP($F101,amount,3,0)),0,VLOOKUP($F101,amount,3,0))</f>
        <v>0</v>
      </c>
      <c r="M101" s="26"/>
      <c r="N101" s="26"/>
      <c r="O101" s="135">
        <f>H101+L101+M101</f>
        <v>0</v>
      </c>
      <c r="P101" s="136">
        <f>O101-N101-H101</f>
        <v>0</v>
      </c>
    </row>
    <row r="102" spans="1:24" x14ac:dyDescent="0.3">
      <c r="A102" s="71"/>
      <c r="B102" s="23"/>
      <c r="C102" s="23"/>
      <c r="D102" s="24"/>
      <c r="E102" s="24"/>
      <c r="F102" s="24"/>
      <c r="G102" s="139"/>
      <c r="H102" s="140">
        <f>IF(ISNA(VLOOKUP($F102,amount,2,0)),0,VLOOKUP($F102,amount,2,0))</f>
        <v>0</v>
      </c>
      <c r="I102" s="25"/>
      <c r="J102" s="167">
        <f t="shared" si="17"/>
        <v>0</v>
      </c>
      <c r="K102" s="136">
        <f t="shared" si="19"/>
        <v>0</v>
      </c>
      <c r="L102" s="140">
        <f>IF(ISNA(VLOOKUP($F102,amount,3,0)),0,VLOOKUP($F102,amount,3,0))</f>
        <v>0</v>
      </c>
      <c r="M102" s="26"/>
      <c r="N102" s="26"/>
      <c r="O102" s="135">
        <f>H102+L102+M102</f>
        <v>0</v>
      </c>
      <c r="P102" s="136">
        <f>O102-N102-H102</f>
        <v>0</v>
      </c>
    </row>
    <row r="103" spans="1:24" x14ac:dyDescent="0.3">
      <c r="A103" s="71"/>
      <c r="B103" s="23"/>
      <c r="C103" s="23"/>
      <c r="D103" s="24"/>
      <c r="E103" s="24"/>
      <c r="F103" s="24"/>
      <c r="G103" s="139"/>
      <c r="H103" s="140">
        <f>IF(ISNA(VLOOKUP($F103,amount,2,0)),0,VLOOKUP($F103,amount,2,0))</f>
        <v>0</v>
      </c>
      <c r="I103" s="25"/>
      <c r="J103" s="167">
        <f t="shared" si="17"/>
        <v>0</v>
      </c>
      <c r="K103" s="136">
        <f t="shared" si="19"/>
        <v>0</v>
      </c>
      <c r="L103" s="140">
        <f>IF(ISNA(VLOOKUP($F103,amount,3,0)),0,VLOOKUP($F103,amount,3,0))</f>
        <v>0</v>
      </c>
      <c r="M103" s="26"/>
      <c r="N103" s="26"/>
      <c r="O103" s="135">
        <f>H103+L103+M103</f>
        <v>0</v>
      </c>
      <c r="P103" s="136">
        <f>O103-N103-H103</f>
        <v>0</v>
      </c>
    </row>
    <row r="104" spans="1:24" x14ac:dyDescent="0.3">
      <c r="A104" s="141"/>
      <c r="B104" s="142"/>
      <c r="C104" s="142"/>
      <c r="D104" s="143"/>
      <c r="E104" s="143"/>
      <c r="F104" s="134" t="s">
        <v>815</v>
      </c>
      <c r="G104" s="143"/>
      <c r="H104" s="140"/>
      <c r="I104" s="143"/>
      <c r="J104" s="167">
        <f t="shared" si="17"/>
        <v>0</v>
      </c>
      <c r="K104" s="136"/>
      <c r="L104" s="140"/>
      <c r="M104" s="140"/>
      <c r="N104" s="140"/>
      <c r="O104" s="135"/>
      <c r="P104" s="136"/>
    </row>
    <row r="105" spans="1:24" x14ac:dyDescent="0.3">
      <c r="A105" s="71"/>
      <c r="B105" s="23"/>
      <c r="C105" s="23"/>
      <c r="D105" s="24"/>
      <c r="E105" s="24"/>
      <c r="F105" s="24"/>
      <c r="G105" s="24"/>
      <c r="H105" s="28"/>
      <c r="I105" s="25"/>
      <c r="J105" s="167"/>
      <c r="K105" s="136">
        <f>H105-J105</f>
        <v>0</v>
      </c>
      <c r="L105" s="28"/>
      <c r="M105" s="26"/>
      <c r="N105" s="26"/>
      <c r="O105" s="135">
        <f>H105+L105+M105</f>
        <v>0</v>
      </c>
      <c r="P105" s="136">
        <f>O105-N105-H105</f>
        <v>0</v>
      </c>
    </row>
    <row r="106" spans="1:24" x14ac:dyDescent="0.3">
      <c r="A106" s="71"/>
      <c r="B106" s="23"/>
      <c r="C106" s="23"/>
      <c r="D106" s="24"/>
      <c r="E106" s="24"/>
      <c r="F106" s="24"/>
      <c r="G106" s="24"/>
      <c r="H106" s="29"/>
      <c r="I106" s="25"/>
      <c r="J106" s="167"/>
      <c r="K106" s="136">
        <f t="shared" ref="K106:K109" si="23">H106-J106</f>
        <v>0</v>
      </c>
      <c r="L106" s="29"/>
      <c r="M106" s="26"/>
      <c r="N106" s="26"/>
      <c r="O106" s="135">
        <f>H106+L106+M106</f>
        <v>0</v>
      </c>
      <c r="P106" s="136">
        <f>O106-N106-H106</f>
        <v>0</v>
      </c>
    </row>
    <row r="107" spans="1:24" x14ac:dyDescent="0.3">
      <c r="A107" s="71"/>
      <c r="B107" s="23"/>
      <c r="C107" s="23"/>
      <c r="D107" s="24"/>
      <c r="E107" s="24"/>
      <c r="F107" s="24"/>
      <c r="G107" s="24"/>
      <c r="H107" s="29"/>
      <c r="I107" s="25"/>
      <c r="J107" s="167"/>
      <c r="K107" s="136">
        <f t="shared" si="23"/>
        <v>0</v>
      </c>
      <c r="L107" s="29"/>
      <c r="M107" s="26"/>
      <c r="N107" s="26"/>
      <c r="O107" s="135">
        <f>H107+L107+M107</f>
        <v>0</v>
      </c>
      <c r="P107" s="136">
        <f>O107-N107-H107</f>
        <v>0</v>
      </c>
    </row>
    <row r="108" spans="1:24" x14ac:dyDescent="0.3">
      <c r="A108" s="71"/>
      <c r="B108" s="23"/>
      <c r="C108" s="23"/>
      <c r="D108" s="24"/>
      <c r="E108" s="24"/>
      <c r="F108" s="24"/>
      <c r="G108" s="24"/>
      <c r="H108" s="29"/>
      <c r="I108" s="25"/>
      <c r="J108" s="167"/>
      <c r="K108" s="136">
        <f t="shared" si="23"/>
        <v>0</v>
      </c>
      <c r="L108" s="29"/>
      <c r="M108" s="26"/>
      <c r="N108" s="26"/>
      <c r="O108" s="135">
        <f>H108+L108+M108</f>
        <v>0</v>
      </c>
      <c r="P108" s="136">
        <f>O108-N108-H108</f>
        <v>0</v>
      </c>
    </row>
    <row r="109" spans="1:24" x14ac:dyDescent="0.3">
      <c r="A109" s="71"/>
      <c r="B109" s="23"/>
      <c r="C109" s="23"/>
      <c r="D109" s="24"/>
      <c r="E109" s="24"/>
      <c r="F109" s="24"/>
      <c r="G109" s="24"/>
      <c r="H109" s="30"/>
      <c r="I109" s="25"/>
      <c r="J109" s="167"/>
      <c r="K109" s="136">
        <f t="shared" si="23"/>
        <v>0</v>
      </c>
      <c r="L109" s="30"/>
      <c r="M109" s="26"/>
      <c r="N109" s="26"/>
      <c r="O109" s="135">
        <f>H109+L109+M109</f>
        <v>0</v>
      </c>
      <c r="P109" s="136">
        <f>O109-N109-H109</f>
        <v>0</v>
      </c>
    </row>
    <row r="110" spans="1:24" ht="13.5" thickBot="1" x14ac:dyDescent="0.35">
      <c r="A110" s="144" t="s">
        <v>68</v>
      </c>
      <c r="B110" s="145"/>
      <c r="C110" s="145"/>
      <c r="D110" s="146"/>
      <c r="E110" s="146"/>
      <c r="F110" s="146"/>
      <c r="G110" s="147"/>
      <c r="H110" s="147"/>
      <c r="I110" s="148"/>
      <c r="J110" s="149">
        <f>SUM(J6:J109)</f>
        <v>0</v>
      </c>
      <c r="K110" s="150">
        <f>SUM(K6:K109)</f>
        <v>0</v>
      </c>
      <c r="L110" s="149">
        <f t="shared" ref="L110:N110" si="24">SUM(L6:L109)</f>
        <v>0</v>
      </c>
      <c r="M110" s="149">
        <f>SUM(M6:M109)</f>
        <v>0</v>
      </c>
      <c r="N110" s="149">
        <f t="shared" si="24"/>
        <v>0</v>
      </c>
      <c r="O110" s="149">
        <f>SUM(O6:O109)</f>
        <v>0</v>
      </c>
      <c r="P110" s="150">
        <f>SUM(P6:P109)</f>
        <v>0</v>
      </c>
    </row>
    <row r="111" spans="1:24" s="137" customFormat="1" ht="3.75" customHeight="1" thickBot="1" x14ac:dyDescent="0.35">
      <c r="A111" s="116"/>
      <c r="B111" s="116"/>
      <c r="C111" s="116"/>
      <c r="D111" s="116"/>
      <c r="E111" s="116"/>
      <c r="F111" s="116"/>
      <c r="G111" s="116"/>
      <c r="H111" s="151"/>
      <c r="I111" s="116"/>
      <c r="J111" s="151"/>
      <c r="K111" s="152"/>
      <c r="L111" s="151"/>
      <c r="M111" s="151"/>
      <c r="N111" s="151"/>
      <c r="O111" s="152"/>
      <c r="P111" s="151"/>
      <c r="X111" s="94"/>
    </row>
    <row r="112" spans="1:24" ht="25.5" customHeight="1" x14ac:dyDescent="0.3">
      <c r="A112" s="72"/>
      <c r="B112" s="72"/>
      <c r="C112" s="72"/>
      <c r="D112" s="72"/>
      <c r="E112" s="72"/>
      <c r="F112" s="73" t="s">
        <v>808</v>
      </c>
      <c r="G112" s="153"/>
      <c r="H112" s="154"/>
      <c r="I112" s="237" t="s">
        <v>809</v>
      </c>
      <c r="J112" s="238"/>
      <c r="K112" s="74" t="s">
        <v>59</v>
      </c>
      <c r="L112" s="75"/>
      <c r="M112" s="72"/>
      <c r="N112" s="72"/>
      <c r="O112" s="72"/>
      <c r="P112" s="131" t="s">
        <v>43</v>
      </c>
    </row>
    <row r="113" spans="1:25" ht="3.75" customHeight="1" x14ac:dyDescent="0.3">
      <c r="A113" s="76"/>
      <c r="B113" s="76"/>
      <c r="C113" s="76"/>
      <c r="D113" s="76"/>
      <c r="E113" s="76"/>
      <c r="F113" s="76"/>
      <c r="H113" s="76"/>
      <c r="I113" s="77"/>
      <c r="J113" s="78"/>
      <c r="K113" s="79"/>
      <c r="L113" s="76"/>
      <c r="M113" s="76"/>
      <c r="N113" s="76"/>
      <c r="O113" s="76"/>
      <c r="P113" s="155"/>
    </row>
    <row r="114" spans="1:25" x14ac:dyDescent="0.3">
      <c r="A114" s="156"/>
      <c r="B114" s="156"/>
      <c r="C114" s="156"/>
      <c r="D114" s="156"/>
      <c r="E114" s="156"/>
      <c r="F114" s="80" t="str">
        <f>IF($D$1=0,"",IF(HLOOKUP($D$1,Parishes,2,FALSE)=0,"",HLOOKUP($D$1,Parishes,2,FALSE)))</f>
        <v/>
      </c>
      <c r="G114" s="157"/>
      <c r="H114" s="158"/>
      <c r="I114" s="81" t="str">
        <f t="shared" ref="I114:I129" si="25">IF(ISERROR(VLOOKUP($F114,NL_CODES,2,FALSE)),"",VLOOKUP($F114,NL_CODES,2,FALSE))</f>
        <v/>
      </c>
      <c r="J114" s="82"/>
      <c r="K114" s="83">
        <f t="shared" ref="K114:K129" si="26">IF(F114="",0,SUMIF($B$7:$B$109,$F114,$K$7:$K$109))</f>
        <v>0</v>
      </c>
      <c r="L114" s="165">
        <f t="shared" ref="L114:O129" si="27">IF($F114="",0,SUMIF($B$7:$B$109,$F114,L$7:L$109))</f>
        <v>0</v>
      </c>
      <c r="M114" s="166">
        <f t="shared" si="27"/>
        <v>0</v>
      </c>
      <c r="N114" s="166">
        <f t="shared" si="27"/>
        <v>0</v>
      </c>
      <c r="O114" s="166">
        <f t="shared" si="27"/>
        <v>0</v>
      </c>
      <c r="P114" s="83">
        <f>IF($F114="",0,SUMIF($B$7:$B$109,$F114,P$7:P$109))</f>
        <v>0</v>
      </c>
    </row>
    <row r="115" spans="1:25" s="94" customFormat="1" x14ac:dyDescent="0.3">
      <c r="F115" s="84" t="str">
        <f>IF($D$1=0,"",IF(HLOOKUP($D$1,Parishes,3,FALSE)=0,"",HLOOKUP($D$1,Parishes,3,FALSE)))</f>
        <v/>
      </c>
      <c r="H115" s="159"/>
      <c r="I115" s="85" t="str">
        <f t="shared" si="25"/>
        <v/>
      </c>
      <c r="J115" s="86"/>
      <c r="K115" s="87">
        <f t="shared" si="26"/>
        <v>0</v>
      </c>
      <c r="L115" s="165">
        <f t="shared" si="27"/>
        <v>0</v>
      </c>
      <c r="M115" s="166">
        <f t="shared" si="27"/>
        <v>0</v>
      </c>
      <c r="N115" s="166">
        <f t="shared" si="27"/>
        <v>0</v>
      </c>
      <c r="O115" s="166">
        <f t="shared" si="27"/>
        <v>0</v>
      </c>
      <c r="P115" s="87">
        <f t="shared" ref="P115:P129" si="28">IF($F115="",0,SUMIF($B$7:$B$109,$F115,$P$7:$P$109))</f>
        <v>0</v>
      </c>
    </row>
    <row r="116" spans="1:25" x14ac:dyDescent="0.3">
      <c r="A116" s="94"/>
      <c r="B116" s="94"/>
      <c r="C116" s="94"/>
      <c r="D116" s="94"/>
      <c r="E116" s="94"/>
      <c r="F116" s="84" t="str">
        <f>IF($D$1=0,"",IF(HLOOKUP($D$1,Parishes,4,FALSE)=0,"",HLOOKUP($D$1,Parishes,4,FALSE)))</f>
        <v/>
      </c>
      <c r="H116" s="159"/>
      <c r="I116" s="85" t="str">
        <f t="shared" si="25"/>
        <v/>
      </c>
      <c r="J116" s="86"/>
      <c r="K116" s="87">
        <f t="shared" si="26"/>
        <v>0</v>
      </c>
      <c r="L116" s="165">
        <f t="shared" si="27"/>
        <v>0</v>
      </c>
      <c r="M116" s="166">
        <f t="shared" si="27"/>
        <v>0</v>
      </c>
      <c r="N116" s="166">
        <f t="shared" si="27"/>
        <v>0</v>
      </c>
      <c r="O116" s="166">
        <f t="shared" si="27"/>
        <v>0</v>
      </c>
      <c r="P116" s="87">
        <f t="shared" si="28"/>
        <v>0</v>
      </c>
    </row>
    <row r="117" spans="1:25" x14ac:dyDescent="0.3">
      <c r="A117" s="94"/>
      <c r="B117" s="94"/>
      <c r="C117" s="94"/>
      <c r="D117" s="94"/>
      <c r="E117" s="94"/>
      <c r="F117" s="84" t="str">
        <f>IF($D$1=0,"",IF(HLOOKUP($D$1,Parishes,5,FALSE)=0,"",HLOOKUP($D$1,Parishes,5,FALSE)))</f>
        <v/>
      </c>
      <c r="H117" s="159"/>
      <c r="I117" s="85" t="str">
        <f t="shared" si="25"/>
        <v/>
      </c>
      <c r="J117" s="86"/>
      <c r="K117" s="87">
        <f t="shared" si="26"/>
        <v>0</v>
      </c>
      <c r="L117" s="165">
        <f t="shared" si="27"/>
        <v>0</v>
      </c>
      <c r="M117" s="166">
        <f t="shared" si="27"/>
        <v>0</v>
      </c>
      <c r="N117" s="166">
        <f>IF($F117="",0,SUMIF($B$7:$B$109,$F117,N$7:N$109))</f>
        <v>0</v>
      </c>
      <c r="O117" s="166">
        <f t="shared" si="27"/>
        <v>0</v>
      </c>
      <c r="P117" s="87">
        <f t="shared" si="28"/>
        <v>0</v>
      </c>
    </row>
    <row r="118" spans="1:25" x14ac:dyDescent="0.3">
      <c r="A118" s="94"/>
      <c r="B118" s="94"/>
      <c r="C118" s="94"/>
      <c r="D118" s="94"/>
      <c r="E118" s="94"/>
      <c r="F118" s="84" t="str">
        <f>IF($D$1=0,"",IF(HLOOKUP($D$1,Parishes,6,FALSE)=0,"",HLOOKUP($D$1,Parishes,6,FALSE)))</f>
        <v/>
      </c>
      <c r="H118" s="159"/>
      <c r="I118" s="85" t="str">
        <f t="shared" si="25"/>
        <v/>
      </c>
      <c r="J118" s="86"/>
      <c r="K118" s="87">
        <f t="shared" si="26"/>
        <v>0</v>
      </c>
      <c r="L118" s="165">
        <f t="shared" si="27"/>
        <v>0</v>
      </c>
      <c r="M118" s="166">
        <f t="shared" si="27"/>
        <v>0</v>
      </c>
      <c r="N118" s="166">
        <f t="shared" si="27"/>
        <v>0</v>
      </c>
      <c r="O118" s="166">
        <f t="shared" si="27"/>
        <v>0</v>
      </c>
      <c r="P118" s="87">
        <f t="shared" si="28"/>
        <v>0</v>
      </c>
    </row>
    <row r="119" spans="1:25" x14ac:dyDescent="0.3">
      <c r="A119" s="94"/>
      <c r="B119" s="94"/>
      <c r="C119" s="94"/>
      <c r="D119" s="94"/>
      <c r="E119" s="94"/>
      <c r="F119" s="84" t="str">
        <f>IF($D$1=0,"",IF(HLOOKUP($D$1,Parishes,7,FALSE)=0,"",HLOOKUP($D$1,Parishes,7,FALSE)))</f>
        <v/>
      </c>
      <c r="H119" s="159"/>
      <c r="I119" s="85" t="str">
        <f t="shared" si="25"/>
        <v/>
      </c>
      <c r="J119" s="86"/>
      <c r="K119" s="87">
        <f t="shared" si="26"/>
        <v>0</v>
      </c>
      <c r="L119" s="165">
        <f t="shared" si="27"/>
        <v>0</v>
      </c>
      <c r="M119" s="166">
        <f t="shared" si="27"/>
        <v>0</v>
      </c>
      <c r="N119" s="166">
        <f t="shared" si="27"/>
        <v>0</v>
      </c>
      <c r="O119" s="166">
        <f t="shared" si="27"/>
        <v>0</v>
      </c>
      <c r="P119" s="87">
        <f t="shared" si="28"/>
        <v>0</v>
      </c>
    </row>
    <row r="120" spans="1:25" x14ac:dyDescent="0.3">
      <c r="A120" s="94"/>
      <c r="B120" s="94"/>
      <c r="C120" s="94"/>
      <c r="D120" s="94"/>
      <c r="E120" s="94"/>
      <c r="F120" s="84" t="str">
        <f>IF($D$1=0,"",IF(HLOOKUP($D$1,Parishes,8,FALSE)=0,"",HLOOKUP($D$1,Parishes,8,FALSE)))</f>
        <v/>
      </c>
      <c r="H120" s="159"/>
      <c r="I120" s="85" t="str">
        <f t="shared" si="25"/>
        <v/>
      </c>
      <c r="J120" s="86"/>
      <c r="K120" s="87">
        <f t="shared" si="26"/>
        <v>0</v>
      </c>
      <c r="L120" s="165">
        <f t="shared" si="27"/>
        <v>0</v>
      </c>
      <c r="M120" s="166">
        <f>IF($F120="",0,SUMIF($B$7:$B$109,$F120,M$7:M$109))</f>
        <v>0</v>
      </c>
      <c r="N120" s="166">
        <f t="shared" si="27"/>
        <v>0</v>
      </c>
      <c r="O120" s="166">
        <f t="shared" si="27"/>
        <v>0</v>
      </c>
      <c r="P120" s="87">
        <f t="shared" si="28"/>
        <v>0</v>
      </c>
    </row>
    <row r="121" spans="1:25" x14ac:dyDescent="0.3">
      <c r="A121" s="94"/>
      <c r="B121" s="94"/>
      <c r="C121" s="94"/>
      <c r="D121" s="94"/>
      <c r="E121" s="94"/>
      <c r="F121" s="84" t="str">
        <f>IF($D$1=0,"",IF(HLOOKUP($D$1,Parishes,9,FALSE)=0,"",HLOOKUP($D$1,Parishes,9,FALSE)))</f>
        <v/>
      </c>
      <c r="H121" s="159"/>
      <c r="I121" s="85" t="str">
        <f t="shared" si="25"/>
        <v/>
      </c>
      <c r="J121" s="86"/>
      <c r="K121" s="87">
        <f t="shared" si="26"/>
        <v>0</v>
      </c>
      <c r="L121" s="165">
        <f t="shared" si="27"/>
        <v>0</v>
      </c>
      <c r="M121" s="166">
        <f t="shared" si="27"/>
        <v>0</v>
      </c>
      <c r="N121" s="166">
        <f t="shared" si="27"/>
        <v>0</v>
      </c>
      <c r="O121" s="166">
        <f t="shared" si="27"/>
        <v>0</v>
      </c>
      <c r="P121" s="87">
        <f t="shared" si="28"/>
        <v>0</v>
      </c>
    </row>
    <row r="122" spans="1:25" x14ac:dyDescent="0.3">
      <c r="A122" s="94"/>
      <c r="B122" s="94"/>
      <c r="C122" s="94"/>
      <c r="D122" s="94"/>
      <c r="E122" s="94"/>
      <c r="F122" s="84" t="str">
        <f>IF($D$1=0,"",IF(HLOOKUP($D$1,Parishes,10,FALSE)=0,"",HLOOKUP($D$1,Parishes,10,FALSE)))</f>
        <v/>
      </c>
      <c r="H122" s="159"/>
      <c r="I122" s="85" t="str">
        <f t="shared" si="25"/>
        <v/>
      </c>
      <c r="J122" s="86"/>
      <c r="K122" s="87">
        <f t="shared" si="26"/>
        <v>0</v>
      </c>
      <c r="L122" s="165">
        <f t="shared" si="27"/>
        <v>0</v>
      </c>
      <c r="M122" s="166">
        <f t="shared" si="27"/>
        <v>0</v>
      </c>
      <c r="N122" s="166">
        <f t="shared" si="27"/>
        <v>0</v>
      </c>
      <c r="O122" s="166">
        <f t="shared" si="27"/>
        <v>0</v>
      </c>
      <c r="P122" s="87">
        <f t="shared" si="28"/>
        <v>0</v>
      </c>
    </row>
    <row r="123" spans="1:25" x14ac:dyDescent="0.3">
      <c r="A123" s="94"/>
      <c r="B123" s="94"/>
      <c r="C123" s="94"/>
      <c r="D123" s="94"/>
      <c r="E123" s="94"/>
      <c r="F123" s="84" t="str">
        <f>IF($D$1=0,"",IF(HLOOKUP($D$1,Parishes,11,FALSE)=0,"",HLOOKUP($D$1,Parishes,11,FALSE)))</f>
        <v/>
      </c>
      <c r="H123" s="159"/>
      <c r="I123" s="85" t="str">
        <f t="shared" si="25"/>
        <v/>
      </c>
      <c r="J123" s="86"/>
      <c r="K123" s="87">
        <f t="shared" si="26"/>
        <v>0</v>
      </c>
      <c r="L123" s="165">
        <f t="shared" si="27"/>
        <v>0</v>
      </c>
      <c r="M123" s="166">
        <f t="shared" si="27"/>
        <v>0</v>
      </c>
      <c r="N123" s="166">
        <f t="shared" si="27"/>
        <v>0</v>
      </c>
      <c r="O123" s="166">
        <f t="shared" si="27"/>
        <v>0</v>
      </c>
      <c r="P123" s="87">
        <f t="shared" si="28"/>
        <v>0</v>
      </c>
    </row>
    <row r="124" spans="1:25" x14ac:dyDescent="0.3">
      <c r="A124" s="94"/>
      <c r="B124" s="94"/>
      <c r="C124" s="94"/>
      <c r="D124" s="94"/>
      <c r="E124" s="94"/>
      <c r="F124" s="84" t="str">
        <f>IF($D$1=0,"",IF(HLOOKUP($D$1,Parishes,12,FALSE)=0,"",HLOOKUP($D$1,Parishes,12,FALSE)))</f>
        <v/>
      </c>
      <c r="H124" s="159"/>
      <c r="I124" s="85" t="str">
        <f t="shared" si="25"/>
        <v/>
      </c>
      <c r="J124" s="86"/>
      <c r="K124" s="87">
        <f t="shared" si="26"/>
        <v>0</v>
      </c>
      <c r="L124" s="165">
        <f t="shared" si="27"/>
        <v>0</v>
      </c>
      <c r="M124" s="166">
        <f t="shared" si="27"/>
        <v>0</v>
      </c>
      <c r="N124" s="166">
        <f t="shared" si="27"/>
        <v>0</v>
      </c>
      <c r="O124" s="166">
        <f t="shared" si="27"/>
        <v>0</v>
      </c>
      <c r="P124" s="87">
        <f t="shared" si="28"/>
        <v>0</v>
      </c>
    </row>
    <row r="125" spans="1:25" s="94" customFormat="1" x14ac:dyDescent="0.3">
      <c r="F125" s="84" t="str">
        <f>IF($D$1=0,"",IF(HLOOKUP($D$1,Parishes,13,FALSE)=0,"",HLOOKUP($D$1,Parishes,13,FALSE)))</f>
        <v/>
      </c>
      <c r="H125" s="159"/>
      <c r="I125" s="85" t="str">
        <f t="shared" si="25"/>
        <v/>
      </c>
      <c r="J125" s="86"/>
      <c r="K125" s="87">
        <f t="shared" si="26"/>
        <v>0</v>
      </c>
      <c r="L125" s="165">
        <f t="shared" si="27"/>
        <v>0</v>
      </c>
      <c r="M125" s="166">
        <f t="shared" si="27"/>
        <v>0</v>
      </c>
      <c r="N125" s="166">
        <f t="shared" si="27"/>
        <v>0</v>
      </c>
      <c r="O125" s="166">
        <f t="shared" si="27"/>
        <v>0</v>
      </c>
      <c r="P125" s="87">
        <f t="shared" si="28"/>
        <v>0</v>
      </c>
    </row>
    <row r="126" spans="1:25" x14ac:dyDescent="0.3">
      <c r="A126" s="94"/>
      <c r="B126" s="94"/>
      <c r="C126" s="94"/>
      <c r="D126" s="94"/>
      <c r="E126" s="94"/>
      <c r="F126" s="84" t="str">
        <f>IF($D$1=0,"",IF(HLOOKUP($D$1,Parishes,14,FALSE)=0,"",HLOOKUP($D$1,Parishes,14,FALSE)))</f>
        <v/>
      </c>
      <c r="H126" s="159"/>
      <c r="I126" s="85" t="str">
        <f t="shared" si="25"/>
        <v/>
      </c>
      <c r="J126" s="86"/>
      <c r="K126" s="87">
        <f t="shared" si="26"/>
        <v>0</v>
      </c>
      <c r="L126" s="165">
        <f t="shared" si="27"/>
        <v>0</v>
      </c>
      <c r="M126" s="166">
        <f t="shared" si="27"/>
        <v>0</v>
      </c>
      <c r="N126" s="166">
        <f t="shared" si="27"/>
        <v>0</v>
      </c>
      <c r="O126" s="166">
        <f t="shared" si="27"/>
        <v>0</v>
      </c>
      <c r="P126" s="87">
        <f t="shared" si="28"/>
        <v>0</v>
      </c>
      <c r="W126" s="160"/>
      <c r="Y126" s="160"/>
    </row>
    <row r="127" spans="1:25" x14ac:dyDescent="0.3">
      <c r="A127" s="94"/>
      <c r="B127" s="94"/>
      <c r="C127" s="94"/>
      <c r="D127" s="94"/>
      <c r="E127" s="94"/>
      <c r="F127" s="84" t="str">
        <f>IF($D$1=0,"",IF(HLOOKUP($D$1,Parishes,15,FALSE)=0,"",HLOOKUP($D$1,Parishes,15,FALSE)))</f>
        <v/>
      </c>
      <c r="H127" s="159"/>
      <c r="I127" s="85" t="str">
        <f t="shared" si="25"/>
        <v/>
      </c>
      <c r="J127" s="86"/>
      <c r="K127" s="87">
        <f t="shared" si="26"/>
        <v>0</v>
      </c>
      <c r="L127" s="165">
        <f t="shared" si="27"/>
        <v>0</v>
      </c>
      <c r="M127" s="166">
        <f t="shared" si="27"/>
        <v>0</v>
      </c>
      <c r="N127" s="166">
        <f t="shared" si="27"/>
        <v>0</v>
      </c>
      <c r="O127" s="166">
        <f t="shared" si="27"/>
        <v>0</v>
      </c>
      <c r="P127" s="87">
        <f t="shared" si="28"/>
        <v>0</v>
      </c>
    </row>
    <row r="128" spans="1:25" x14ac:dyDescent="0.3">
      <c r="A128" s="94"/>
      <c r="B128" s="94"/>
      <c r="C128" s="94"/>
      <c r="D128" s="94"/>
      <c r="E128" s="94"/>
      <c r="F128" s="84" t="str">
        <f>IF($D$1=0,"",IF(HLOOKUP($D$1,Parishes,16,FALSE)=0,"",HLOOKUP($D$1,Parishes,16,FALSE)))</f>
        <v/>
      </c>
      <c r="H128" s="159"/>
      <c r="I128" s="85" t="str">
        <f t="shared" si="25"/>
        <v/>
      </c>
      <c r="J128" s="86"/>
      <c r="K128" s="87">
        <f t="shared" si="26"/>
        <v>0</v>
      </c>
      <c r="L128" s="165">
        <f t="shared" si="27"/>
        <v>0</v>
      </c>
      <c r="M128" s="166">
        <f t="shared" si="27"/>
        <v>0</v>
      </c>
      <c r="N128" s="166">
        <f t="shared" si="27"/>
        <v>0</v>
      </c>
      <c r="O128" s="166">
        <f t="shared" si="27"/>
        <v>0</v>
      </c>
      <c r="P128" s="87">
        <f t="shared" si="28"/>
        <v>0</v>
      </c>
    </row>
    <row r="129" spans="1:16" x14ac:dyDescent="0.3">
      <c r="A129" s="161"/>
      <c r="B129" s="161"/>
      <c r="C129" s="161"/>
      <c r="D129" s="161"/>
      <c r="E129" s="161"/>
      <c r="F129" s="88" t="str">
        <f>IF($D$1=0,"",IF(HLOOKUP($D$1,Parishes,17,FALSE)=0,"",HLOOKUP($D$1,Parishes,17,FALSE)))</f>
        <v/>
      </c>
      <c r="G129" s="162"/>
      <c r="H129" s="163"/>
      <c r="I129" s="89" t="str">
        <f t="shared" si="25"/>
        <v/>
      </c>
      <c r="J129" s="90"/>
      <c r="K129" s="91">
        <f t="shared" si="26"/>
        <v>0</v>
      </c>
      <c r="L129" s="165">
        <f t="shared" si="27"/>
        <v>0</v>
      </c>
      <c r="M129" s="166">
        <f t="shared" si="27"/>
        <v>0</v>
      </c>
      <c r="N129" s="166">
        <f t="shared" si="27"/>
        <v>0</v>
      </c>
      <c r="O129" s="166">
        <f>IF($F129="",0,SUMIF($B$7:$B$109,$F129,O$7:O$109))</f>
        <v>0</v>
      </c>
      <c r="P129" s="91">
        <f t="shared" si="28"/>
        <v>0</v>
      </c>
    </row>
    <row r="130" spans="1:16" ht="3.75" customHeight="1" x14ac:dyDescent="0.3">
      <c r="F130" s="76"/>
      <c r="H130" s="76"/>
      <c r="I130" s="77"/>
      <c r="J130" s="78"/>
      <c r="K130" s="79"/>
      <c r="L130" s="172"/>
      <c r="M130" s="172"/>
      <c r="N130" s="172"/>
      <c r="O130" s="172"/>
      <c r="P130" s="79"/>
    </row>
    <row r="131" spans="1:16" ht="16" thickBot="1" x14ac:dyDescent="0.4">
      <c r="A131" s="92"/>
      <c r="B131" s="92"/>
      <c r="C131" s="92"/>
      <c r="D131" s="92"/>
      <c r="E131" s="92"/>
      <c r="F131" s="92"/>
      <c r="H131" s="93"/>
      <c r="I131" s="93"/>
      <c r="J131" s="92"/>
      <c r="K131" s="173">
        <f>SUM(K114:K129)</f>
        <v>0</v>
      </c>
      <c r="L131" s="174">
        <f>SUM(L114:L129)</f>
        <v>0</v>
      </c>
      <c r="M131" s="149">
        <f t="shared" ref="M131:O131" si="29">SUM(M114:M129)</f>
        <v>0</v>
      </c>
      <c r="N131" s="149">
        <f t="shared" si="29"/>
        <v>0</v>
      </c>
      <c r="O131" s="149">
        <f t="shared" si="29"/>
        <v>0</v>
      </c>
      <c r="P131" s="150">
        <f>SUM(P114:P129)</f>
        <v>0</v>
      </c>
    </row>
    <row r="132" spans="1:16" ht="3.75" customHeight="1" x14ac:dyDescent="0.3"/>
    <row r="133" spans="1:16" ht="14" x14ac:dyDescent="0.3">
      <c r="A133" s="94"/>
      <c r="B133" s="94"/>
      <c r="C133" s="94"/>
      <c r="D133" s="94"/>
      <c r="E133" s="95"/>
      <c r="F133" s="96"/>
      <c r="G133" s="97" t="str">
        <f>IF(K133&lt;&gt;"","Please check that a PCC has been selected for each entry","")</f>
        <v/>
      </c>
      <c r="H133" s="96"/>
      <c r="I133" s="96"/>
      <c r="J133" s="97" t="str">
        <f>IF(K133&lt;&gt;"","Please check that a PCC has been selected for each entry","")</f>
        <v/>
      </c>
      <c r="K133" s="98" t="str">
        <f>IF($K$131-$K$110=0,"",$K$131-$K$110)</f>
        <v/>
      </c>
      <c r="L133" s="98" t="str">
        <f t="shared" ref="L133:P142" si="30">IF($I$88-$I$67=0,"",$I$88-$I$67)</f>
        <v/>
      </c>
      <c r="M133" s="98" t="str">
        <f t="shared" si="30"/>
        <v/>
      </c>
      <c r="N133" s="98" t="str">
        <f t="shared" si="30"/>
        <v/>
      </c>
      <c r="O133" s="98" t="str">
        <f t="shared" si="30"/>
        <v/>
      </c>
      <c r="P133" s="98" t="str">
        <f t="shared" si="30"/>
        <v/>
      </c>
    </row>
    <row r="134" spans="1:16" ht="3.75" customHeight="1" thickBot="1" x14ac:dyDescent="0.35">
      <c r="A134" s="94"/>
      <c r="B134" s="94"/>
      <c r="C134" s="94"/>
      <c r="D134" s="94"/>
      <c r="E134" s="95"/>
      <c r="F134" s="96"/>
      <c r="G134" s="97"/>
      <c r="H134" s="96"/>
      <c r="I134" s="96"/>
      <c r="J134" s="96"/>
      <c r="K134" s="98"/>
      <c r="L134" s="98" t="str">
        <f t="shared" si="30"/>
        <v/>
      </c>
      <c r="M134" s="98" t="str">
        <f t="shared" si="30"/>
        <v/>
      </c>
      <c r="N134" s="98" t="str">
        <f t="shared" si="30"/>
        <v/>
      </c>
      <c r="O134" s="98" t="str">
        <f t="shared" si="30"/>
        <v/>
      </c>
      <c r="P134" s="98" t="str">
        <f t="shared" si="30"/>
        <v/>
      </c>
    </row>
    <row r="135" spans="1:16" ht="15" customHeight="1" x14ac:dyDescent="0.3">
      <c r="A135" s="94"/>
      <c r="B135" s="239" t="s">
        <v>810</v>
      </c>
      <c r="C135" s="240"/>
      <c r="D135" s="240"/>
      <c r="E135" s="240"/>
      <c r="F135" s="241"/>
      <c r="G135" s="99"/>
      <c r="H135" s="96"/>
      <c r="I135" s="229"/>
      <c r="J135" s="253"/>
      <c r="K135" s="253"/>
      <c r="L135" s="98" t="str">
        <f t="shared" si="30"/>
        <v/>
      </c>
      <c r="M135" s="98" t="str">
        <f t="shared" si="30"/>
        <v/>
      </c>
      <c r="N135" s="98" t="str">
        <f t="shared" si="30"/>
        <v/>
      </c>
      <c r="O135" s="98" t="str">
        <f t="shared" si="30"/>
        <v/>
      </c>
      <c r="P135" s="98" t="str">
        <f t="shared" si="30"/>
        <v/>
      </c>
    </row>
    <row r="136" spans="1:16" ht="15.5" x14ac:dyDescent="0.35">
      <c r="A136" s="100"/>
      <c r="B136" s="242"/>
      <c r="C136" s="243"/>
      <c r="D136" s="243"/>
      <c r="E136" s="243"/>
      <c r="F136" s="244"/>
      <c r="G136" s="101"/>
      <c r="H136" s="96"/>
      <c r="I136" s="231" t="s">
        <v>811</v>
      </c>
      <c r="J136" s="104"/>
      <c r="K136" s="230">
        <f>$K$131</f>
        <v>0</v>
      </c>
      <c r="L136" s="98" t="str">
        <f t="shared" si="30"/>
        <v/>
      </c>
      <c r="M136" s="98" t="str">
        <f t="shared" si="30"/>
        <v/>
      </c>
      <c r="N136" s="98" t="str">
        <f t="shared" si="30"/>
        <v/>
      </c>
      <c r="O136" s="98" t="str">
        <f t="shared" si="30"/>
        <v/>
      </c>
      <c r="P136" s="98" t="str">
        <f t="shared" si="30"/>
        <v/>
      </c>
    </row>
    <row r="137" spans="1:16" ht="16" thickBot="1" x14ac:dyDescent="0.4">
      <c r="A137" s="100"/>
      <c r="B137" s="242"/>
      <c r="C137" s="243"/>
      <c r="D137" s="243"/>
      <c r="E137" s="243"/>
      <c r="F137" s="244"/>
      <c r="G137" s="102"/>
      <c r="H137" s="96"/>
      <c r="I137" s="229"/>
      <c r="J137" s="229"/>
      <c r="K137" s="229"/>
      <c r="L137" s="98" t="str">
        <f t="shared" si="30"/>
        <v/>
      </c>
      <c r="M137" s="98" t="str">
        <f t="shared" si="30"/>
        <v/>
      </c>
      <c r="N137" s="98" t="str">
        <f t="shared" si="30"/>
        <v/>
      </c>
      <c r="O137" s="98" t="str">
        <f t="shared" si="30"/>
        <v/>
      </c>
      <c r="P137" s="98" t="str">
        <f t="shared" si="30"/>
        <v/>
      </c>
    </row>
    <row r="138" spans="1:16" ht="14.5" thickBot="1" x14ac:dyDescent="0.35">
      <c r="A138" s="94"/>
      <c r="B138" s="245"/>
      <c r="C138" s="246"/>
      <c r="D138" s="246"/>
      <c r="E138" s="246"/>
      <c r="F138" s="247"/>
      <c r="G138" s="164" t="s">
        <v>812</v>
      </c>
      <c r="H138" s="104"/>
      <c r="I138" s="229"/>
      <c r="J138" s="229"/>
      <c r="K138" s="229"/>
      <c r="L138" s="98" t="str">
        <f t="shared" si="30"/>
        <v/>
      </c>
      <c r="M138" s="98" t="str">
        <f t="shared" si="30"/>
        <v/>
      </c>
      <c r="N138" s="98" t="str">
        <f t="shared" si="30"/>
        <v/>
      </c>
      <c r="O138" s="98" t="str">
        <f t="shared" si="30"/>
        <v/>
      </c>
      <c r="P138" s="98" t="str">
        <f t="shared" si="30"/>
        <v/>
      </c>
    </row>
    <row r="139" spans="1:16" ht="14" x14ac:dyDescent="0.3">
      <c r="A139" s="94"/>
      <c r="B139" s="103"/>
      <c r="C139" s="103"/>
      <c r="D139" s="103"/>
      <c r="E139" s="103"/>
      <c r="F139" s="104"/>
      <c r="G139" s="105"/>
      <c r="H139" s="106"/>
      <c r="I139" s="106"/>
      <c r="J139" s="106"/>
      <c r="K139" s="107"/>
      <c r="L139" s="98" t="str">
        <f t="shared" si="30"/>
        <v/>
      </c>
      <c r="M139" s="98" t="str">
        <f t="shared" si="30"/>
        <v/>
      </c>
      <c r="N139" s="98" t="str">
        <f t="shared" si="30"/>
        <v/>
      </c>
      <c r="O139" s="98" t="str">
        <f t="shared" si="30"/>
        <v/>
      </c>
      <c r="P139" s="98" t="str">
        <f t="shared" si="30"/>
        <v/>
      </c>
    </row>
    <row r="140" spans="1:16" ht="3.75" customHeight="1" x14ac:dyDescent="0.3">
      <c r="A140" s="94"/>
      <c r="B140" s="103"/>
      <c r="C140" s="103"/>
      <c r="D140" s="103"/>
      <c r="E140" s="103"/>
      <c r="F140" s="104"/>
      <c r="G140" s="105"/>
      <c r="H140" s="106"/>
      <c r="I140" s="106"/>
      <c r="J140" s="106"/>
      <c r="K140" s="107"/>
      <c r="L140" s="98" t="str">
        <f t="shared" si="30"/>
        <v/>
      </c>
      <c r="M140" s="98" t="str">
        <f t="shared" si="30"/>
        <v/>
      </c>
      <c r="N140" s="98" t="str">
        <f t="shared" si="30"/>
        <v/>
      </c>
      <c r="O140" s="98" t="str">
        <f t="shared" si="30"/>
        <v/>
      </c>
      <c r="P140" s="98" t="str">
        <f t="shared" si="30"/>
        <v/>
      </c>
    </row>
    <row r="141" spans="1:16" ht="14" x14ac:dyDescent="0.3">
      <c r="A141" s="94" t="s">
        <v>63</v>
      </c>
      <c r="B141" s="94"/>
      <c r="C141" s="94"/>
      <c r="D141" s="94"/>
      <c r="E141" s="95"/>
      <c r="F141" s="96"/>
      <c r="G141" s="108"/>
      <c r="H141" s="106"/>
      <c r="I141" s="106"/>
      <c r="J141" s="96"/>
      <c r="K141" s="107"/>
      <c r="L141" s="98" t="str">
        <f t="shared" si="30"/>
        <v/>
      </c>
      <c r="M141" s="98" t="str">
        <f t="shared" si="30"/>
        <v/>
      </c>
      <c r="N141" s="98" t="str">
        <f t="shared" si="30"/>
        <v/>
      </c>
      <c r="O141" s="98" t="str">
        <f t="shared" si="30"/>
        <v/>
      </c>
      <c r="P141" s="98" t="str">
        <f t="shared" si="30"/>
        <v/>
      </c>
    </row>
    <row r="142" spans="1:16" ht="3.75" customHeight="1" x14ac:dyDescent="0.3">
      <c r="A142" s="94"/>
      <c r="B142" s="94"/>
      <c r="C142" s="94"/>
      <c r="D142" s="94"/>
      <c r="E142" s="95"/>
      <c r="F142" s="96"/>
      <c r="G142" s="94"/>
      <c r="H142" s="106"/>
      <c r="I142" s="106"/>
      <c r="J142" s="96"/>
      <c r="K142" s="109"/>
      <c r="L142" s="98" t="str">
        <f t="shared" si="30"/>
        <v/>
      </c>
      <c r="M142" s="98" t="str">
        <f t="shared" si="30"/>
        <v/>
      </c>
      <c r="N142" s="98" t="str">
        <f t="shared" si="30"/>
        <v/>
      </c>
      <c r="O142" s="98" t="str">
        <f t="shared" si="30"/>
        <v/>
      </c>
      <c r="P142" s="98" t="str">
        <f t="shared" si="30"/>
        <v/>
      </c>
    </row>
  </sheetData>
  <sheetProtection algorithmName="SHA-512" hashValue="fMkM5NnyRcUKPFuero7ktarZen1g1XyytN7IoALe0pSI+0yLi4Bygsfb1cGrulcBh0kX9fzANFyqOEtqAmnKpA==" saltValue="dXvVCF9M2yPcyddDOk1caQ==" spinCount="100000" sheet="1" objects="1" scenarios="1"/>
  <mergeCells count="8">
    <mergeCell ref="I112:J112"/>
    <mergeCell ref="B135:F138"/>
    <mergeCell ref="D1:E1"/>
    <mergeCell ref="D2:E2"/>
    <mergeCell ref="D3:E3"/>
    <mergeCell ref="D4:E4"/>
    <mergeCell ref="F3:F4"/>
    <mergeCell ref="J135:K135"/>
  </mergeCells>
  <conditionalFormatting sqref="J7:J109">
    <cfRule type="cellIs" dxfId="3" priority="4" stopIfTrue="1" operator="between">
      <formula>0</formula>
      <formula>0</formula>
    </cfRule>
  </conditionalFormatting>
  <conditionalFormatting sqref="K136:K137 K133:K134 L133:P142">
    <cfRule type="cellIs" dxfId="2" priority="3" stopIfTrue="1" operator="lessThan">
      <formula>0</formula>
    </cfRule>
  </conditionalFormatting>
  <conditionalFormatting sqref="K133">
    <cfRule type="cellIs" dxfId="1" priority="2" stopIfTrue="1" operator="lessThan">
      <formula>0</formula>
    </cfRule>
  </conditionalFormatting>
  <conditionalFormatting sqref="K138">
    <cfRule type="cellIs" dxfId="0" priority="1" stopIfTrue="1" operator="lessThan">
      <formula>0</formula>
    </cfRule>
  </conditionalFormatting>
  <dataValidations count="9">
    <dataValidation type="list" allowBlank="1" showInputMessage="1" showErrorMessage="1" sqref="I100 I17 I52 I91" xr:uid="{00000000-0002-0000-0100-000000000000}">
      <formula1>$Y$5:$Y$126</formula1>
    </dataValidation>
    <dataValidation type="list" allowBlank="1" showInputMessage="1" showErrorMessage="1" error="Select Benefice from dropdown menu" prompt="Please select from dropdown menu._x000a__x000a_Once the Benefice has been selected, this will create a dropdown menu of the relevant PCC(s)._x000a__x000a_If the form is being completed for a church within the PCC, the church name can be entered in the Church column." sqref="D1:E1" xr:uid="{00000000-0002-0000-0100-000001000000}">
      <formula1>benefice</formula1>
    </dataValidation>
    <dataValidation type="list" allowBlank="1" showInputMessage="1" showErrorMessage="1" error="Select PCC name from dropdown menu" prompt="List of PCC(s) is based on the Benefice that has been selected_x000a__x000a_Each entry must have a PCC name" sqref="B7:B16 B18:B51 B53:B90 B92:B99 B101:B103 B105:B109" xr:uid="{00000000-0002-0000-0100-000002000000}">
      <formula1>INDIRECT(SUBSTITUTE($D$1,$D$1,VLOOKUP($D$1,benefice2,2,FALSE)))</formula1>
    </dataValidation>
    <dataValidation type="list" allowBlank="1" showInputMessage="1" showErrorMessage="1" sqref="I7:I16 I18:I51 I53:I90 I92:I99 I101:I103 I105:I109" xr:uid="{00000000-0002-0000-0100-000003000000}">
      <formula1>$Y$5</formula1>
    </dataValidation>
    <dataValidation type="list" allowBlank="1" showInputMessage="1" showErrorMessage="1" prompt="Select from dropdown menu" sqref="F7:F16" xr:uid="{00000000-0002-0000-0100-000004000000}">
      <formula1>baptism</formula1>
    </dataValidation>
    <dataValidation type="list" allowBlank="1" showInputMessage="1" showErrorMessage="1" prompt="Select from dropdown menu" sqref="F18:F51" xr:uid="{00000000-0002-0000-0100-000005000000}">
      <formula1>marriage</formula1>
    </dataValidation>
    <dataValidation type="list" allowBlank="1" showInputMessage="1" showErrorMessage="1" prompt="Select from dropdown menu" sqref="F53:F90" xr:uid="{00000000-0002-0000-0100-000006000000}">
      <formula1>funerals</formula1>
    </dataValidation>
    <dataValidation type="list" allowBlank="1" showInputMessage="1" showErrorMessage="1" prompt="Select from dropdown menu" sqref="F92:F99" xr:uid="{00000000-0002-0000-0100-000007000000}">
      <formula1>monuments</formula1>
    </dataValidation>
    <dataValidation type="list" allowBlank="1" showInputMessage="1" showErrorMessage="1" prompt="Select from dropdown menu" sqref="F101:F103" xr:uid="{00000000-0002-0000-0100-000008000000}">
      <formula1>searches</formula1>
    </dataValidation>
  </dataValidations>
  <printOptions horizontalCentered="1" verticalCentered="1" gridLines="1"/>
  <pageMargins left="0.23622047244094491" right="0.23622047244094491" top="0.74803149606299213" bottom="0.74803149606299213" header="0.31496062992125984" footer="0.31496062992125984"/>
  <pageSetup paperSize="9" scale="52" fitToHeight="2" orientation="landscape" horizontalDpi="4294967293" r:id="rId1"/>
  <headerFooter>
    <oddHeader>&amp;L&amp;9Salisbury DBF Fee Form 2019</oddHeader>
  </headerFooter>
  <rowBreaks count="1" manualBreakCount="1">
    <brk id="70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C44"/>
  <sheetViews>
    <sheetView view="pageBreakPreview" topLeftCell="A16" zoomScaleNormal="100" zoomScaleSheetLayoutView="100" workbookViewId="0">
      <selection activeCell="C24" sqref="C24"/>
    </sheetView>
  </sheetViews>
  <sheetFormatPr defaultColWidth="9.1796875" defaultRowHeight="13" x14ac:dyDescent="0.3"/>
  <cols>
    <col min="1" max="1" width="1.81640625" style="1" customWidth="1"/>
    <col min="2" max="2" width="55.54296875" style="4" customWidth="1"/>
    <col min="3" max="4" width="6.7265625" style="9" customWidth="1"/>
    <col min="5" max="5" width="6.7265625" style="10" customWidth="1"/>
    <col min="6" max="6" width="61.7265625" style="4" hidden="1" customWidth="1"/>
    <col min="7" max="8" width="16.1796875" style="4" hidden="1" customWidth="1"/>
    <col min="9" max="11" width="9.1796875" style="5" hidden="1" customWidth="1"/>
    <col min="12" max="12" width="24.26953125" style="4" hidden="1" customWidth="1"/>
    <col min="13" max="13" width="9.1796875" style="5" hidden="1" customWidth="1"/>
    <col min="14" max="18" width="9.1796875" style="4" hidden="1" customWidth="1"/>
    <col min="19" max="34" width="9.1796875" style="4" customWidth="1"/>
    <col min="35" max="55" width="9.1796875" style="4"/>
    <col min="56" max="16384" width="9.1796875" style="5"/>
  </cols>
  <sheetData>
    <row r="1" spans="1:55" x14ac:dyDescent="0.3">
      <c r="A1" s="1" t="s">
        <v>823</v>
      </c>
      <c r="C1" s="10" t="s">
        <v>27</v>
      </c>
      <c r="D1" s="10" t="s">
        <v>26</v>
      </c>
      <c r="E1" s="10" t="s">
        <v>28</v>
      </c>
    </row>
    <row r="2" spans="1:55" ht="20.25" customHeight="1" x14ac:dyDescent="0.3">
      <c r="A2" s="15"/>
      <c r="B2" s="175" t="s">
        <v>14</v>
      </c>
      <c r="C2" s="176"/>
      <c r="D2" s="176"/>
      <c r="E2" s="177"/>
    </row>
    <row r="3" spans="1:55" ht="25.5" x14ac:dyDescent="0.3">
      <c r="A3" s="16"/>
      <c r="B3" s="178" t="s">
        <v>34</v>
      </c>
      <c r="C3" s="179">
        <v>0</v>
      </c>
      <c r="D3" s="179">
        <v>14</v>
      </c>
      <c r="E3" s="180">
        <f>SUM(C3:D3)</f>
        <v>14</v>
      </c>
      <c r="F3" s="4" t="s">
        <v>56</v>
      </c>
      <c r="G3" s="4">
        <f>C3</f>
        <v>0</v>
      </c>
      <c r="H3" s="4">
        <f>D3</f>
        <v>14</v>
      </c>
      <c r="I3" s="4">
        <f>E3</f>
        <v>14</v>
      </c>
      <c r="K3" s="3"/>
    </row>
    <row r="4" spans="1:55" ht="25" x14ac:dyDescent="0.3">
      <c r="A4" s="17"/>
      <c r="B4" s="181" t="s">
        <v>33</v>
      </c>
      <c r="C4" s="182">
        <v>0</v>
      </c>
      <c r="D4" s="182">
        <v>14</v>
      </c>
      <c r="E4" s="183">
        <f t="shared" ref="E4:E44" si="0">SUM(C4:D4)</f>
        <v>14</v>
      </c>
      <c r="F4" s="4" t="s">
        <v>52</v>
      </c>
      <c r="G4" s="4">
        <f t="shared" ref="G4:G44" si="1">C4</f>
        <v>0</v>
      </c>
      <c r="H4" s="4">
        <f t="shared" ref="H4:H44" si="2">D4</f>
        <v>14</v>
      </c>
      <c r="I4" s="4">
        <f t="shared" ref="I4:I44" si="3">E4</f>
        <v>14</v>
      </c>
    </row>
    <row r="5" spans="1:55" ht="24" customHeight="1" x14ac:dyDescent="0.3">
      <c r="A5" s="195"/>
      <c r="B5" s="196" t="s">
        <v>0</v>
      </c>
      <c r="C5" s="197"/>
      <c r="D5" s="197"/>
      <c r="E5" s="198"/>
      <c r="G5" s="4">
        <f t="shared" si="1"/>
        <v>0</v>
      </c>
      <c r="H5" s="4">
        <f t="shared" si="2"/>
        <v>0</v>
      </c>
      <c r="I5" s="4">
        <f t="shared" si="3"/>
        <v>0</v>
      </c>
    </row>
    <row r="6" spans="1:55" ht="14.25" customHeight="1" x14ac:dyDescent="0.3">
      <c r="A6" s="199"/>
      <c r="B6" s="200" t="s">
        <v>1</v>
      </c>
      <c r="C6" s="201">
        <v>0</v>
      </c>
      <c r="D6" s="202">
        <v>31</v>
      </c>
      <c r="E6" s="203">
        <f t="shared" si="0"/>
        <v>31</v>
      </c>
      <c r="F6" s="11" t="s">
        <v>1</v>
      </c>
      <c r="G6" s="4">
        <f t="shared" si="1"/>
        <v>0</v>
      </c>
      <c r="H6" s="4">
        <f t="shared" si="2"/>
        <v>31</v>
      </c>
      <c r="I6" s="4">
        <f t="shared" si="3"/>
        <v>31</v>
      </c>
      <c r="K6" s="8"/>
    </row>
    <row r="7" spans="1:55" s="12" customFormat="1" x14ac:dyDescent="0.3">
      <c r="A7" s="204"/>
      <c r="B7" s="205" t="s">
        <v>2</v>
      </c>
      <c r="C7" s="206">
        <v>0</v>
      </c>
      <c r="D7" s="207">
        <v>14</v>
      </c>
      <c r="E7" s="208">
        <f t="shared" si="0"/>
        <v>14</v>
      </c>
      <c r="F7" s="19" t="s">
        <v>2</v>
      </c>
      <c r="G7" s="4">
        <f t="shared" si="1"/>
        <v>0</v>
      </c>
      <c r="H7" s="4">
        <f t="shared" si="2"/>
        <v>14</v>
      </c>
      <c r="I7" s="4">
        <f t="shared" si="3"/>
        <v>14</v>
      </c>
      <c r="L7" s="13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</row>
    <row r="8" spans="1:55" s="12" customFormat="1" ht="25.5" x14ac:dyDescent="0.3">
      <c r="A8" s="204"/>
      <c r="B8" s="205" t="s">
        <v>821</v>
      </c>
      <c r="C8" s="206">
        <v>0</v>
      </c>
      <c r="D8" s="207">
        <v>11</v>
      </c>
      <c r="E8" s="208">
        <f t="shared" si="0"/>
        <v>11</v>
      </c>
      <c r="F8" s="19" t="s">
        <v>821</v>
      </c>
      <c r="G8" s="4">
        <f t="shared" ref="G8:I8" si="4">C8</f>
        <v>0</v>
      </c>
      <c r="H8" s="4">
        <f t="shared" si="4"/>
        <v>11</v>
      </c>
      <c r="I8" s="4">
        <f t="shared" si="4"/>
        <v>11</v>
      </c>
      <c r="L8" s="1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</row>
    <row r="9" spans="1:55" x14ac:dyDescent="0.3">
      <c r="A9" s="209"/>
      <c r="B9" s="210" t="s">
        <v>3</v>
      </c>
      <c r="C9" s="211">
        <v>211</v>
      </c>
      <c r="D9" s="212">
        <v>252</v>
      </c>
      <c r="E9" s="213">
        <f t="shared" si="0"/>
        <v>463</v>
      </c>
      <c r="F9" s="20" t="s">
        <v>3</v>
      </c>
      <c r="G9" s="4">
        <f t="shared" si="1"/>
        <v>211</v>
      </c>
      <c r="H9" s="4">
        <f t="shared" si="2"/>
        <v>252</v>
      </c>
      <c r="I9" s="4">
        <f t="shared" si="3"/>
        <v>463</v>
      </c>
      <c r="L9" s="6"/>
    </row>
    <row r="10" spans="1:55" ht="26" x14ac:dyDescent="0.3">
      <c r="A10" s="184"/>
      <c r="B10" s="185" t="s">
        <v>15</v>
      </c>
      <c r="C10" s="214"/>
      <c r="D10" s="215"/>
      <c r="E10" s="177"/>
      <c r="G10" s="4">
        <f t="shared" si="1"/>
        <v>0</v>
      </c>
      <c r="H10" s="4">
        <f t="shared" si="2"/>
        <v>0</v>
      </c>
      <c r="I10" s="4">
        <f t="shared" si="3"/>
        <v>0</v>
      </c>
    </row>
    <row r="11" spans="1:55" x14ac:dyDescent="0.3">
      <c r="A11" s="187"/>
      <c r="B11" s="216" t="s">
        <v>16</v>
      </c>
      <c r="C11" s="217"/>
      <c r="D11" s="190"/>
      <c r="E11" s="191"/>
      <c r="G11" s="4">
        <f t="shared" si="1"/>
        <v>0</v>
      </c>
      <c r="H11" s="4">
        <f t="shared" si="2"/>
        <v>0</v>
      </c>
      <c r="I11" s="4">
        <f t="shared" si="3"/>
        <v>0</v>
      </c>
      <c r="L11" s="6"/>
    </row>
    <row r="12" spans="1:55" s="12" customFormat="1" ht="25" x14ac:dyDescent="0.3">
      <c r="A12" s="192"/>
      <c r="B12" s="218" t="s">
        <v>20</v>
      </c>
      <c r="C12" s="193">
        <v>108</v>
      </c>
      <c r="D12" s="179">
        <v>91</v>
      </c>
      <c r="E12" s="180">
        <f t="shared" si="0"/>
        <v>199</v>
      </c>
      <c r="F12" s="21" t="s">
        <v>828</v>
      </c>
      <c r="G12" s="4">
        <f t="shared" si="1"/>
        <v>108</v>
      </c>
      <c r="H12" s="4">
        <f t="shared" si="2"/>
        <v>91</v>
      </c>
      <c r="I12" s="4">
        <f t="shared" si="3"/>
        <v>199</v>
      </c>
      <c r="K12" s="14"/>
      <c r="L12" s="111" t="s">
        <v>828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ht="25.5" x14ac:dyDescent="0.3">
      <c r="A13" s="187"/>
      <c r="B13" s="188" t="s">
        <v>83</v>
      </c>
      <c r="C13" s="219">
        <v>13</v>
      </c>
      <c r="D13" s="189">
        <v>305</v>
      </c>
      <c r="E13" s="180">
        <f t="shared" si="0"/>
        <v>318</v>
      </c>
      <c r="F13" s="18" t="s">
        <v>84</v>
      </c>
      <c r="G13" s="4">
        <f t="shared" si="1"/>
        <v>13</v>
      </c>
      <c r="H13" s="4">
        <f t="shared" si="2"/>
        <v>305</v>
      </c>
      <c r="I13" s="4">
        <f t="shared" si="3"/>
        <v>318</v>
      </c>
      <c r="L13" s="112" t="s">
        <v>84</v>
      </c>
    </row>
    <row r="14" spans="1:55" s="12" customFormat="1" ht="25.5" x14ac:dyDescent="0.3">
      <c r="A14" s="192"/>
      <c r="B14" s="178" t="s">
        <v>87</v>
      </c>
      <c r="C14" s="193">
        <v>13</v>
      </c>
      <c r="D14" s="193">
        <v>123</v>
      </c>
      <c r="E14" s="180">
        <f>SUM(C14:D14)</f>
        <v>136</v>
      </c>
      <c r="F14" s="18" t="s">
        <v>85</v>
      </c>
      <c r="G14" s="4">
        <f>C14</f>
        <v>13</v>
      </c>
      <c r="H14" s="4">
        <f>D14</f>
        <v>123</v>
      </c>
      <c r="I14" s="4">
        <f>E14</f>
        <v>136</v>
      </c>
      <c r="L14" s="113" t="s">
        <v>85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12" customFormat="1" ht="38" x14ac:dyDescent="0.3">
      <c r="A15" s="192"/>
      <c r="B15" s="178" t="s">
        <v>86</v>
      </c>
      <c r="C15" s="193">
        <v>28</v>
      </c>
      <c r="D15" s="193">
        <v>0</v>
      </c>
      <c r="E15" s="180">
        <f t="shared" si="0"/>
        <v>28</v>
      </c>
      <c r="F15" s="18" t="s">
        <v>53</v>
      </c>
      <c r="G15" s="4">
        <f t="shared" si="1"/>
        <v>28</v>
      </c>
      <c r="H15" s="4">
        <f t="shared" si="2"/>
        <v>0</v>
      </c>
      <c r="I15" s="4">
        <f t="shared" si="3"/>
        <v>28</v>
      </c>
      <c r="L15" s="113" t="s">
        <v>53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ht="25.5" x14ac:dyDescent="0.3">
      <c r="A16" s="187"/>
      <c r="B16" s="188" t="s">
        <v>17</v>
      </c>
      <c r="C16" s="189">
        <v>28</v>
      </c>
      <c r="D16" s="189">
        <v>0</v>
      </c>
      <c r="E16" s="191">
        <f t="shared" si="0"/>
        <v>28</v>
      </c>
      <c r="F16" s="18" t="s">
        <v>54</v>
      </c>
      <c r="G16" s="4">
        <f t="shared" si="1"/>
        <v>28</v>
      </c>
      <c r="H16" s="4">
        <f t="shared" si="2"/>
        <v>0</v>
      </c>
      <c r="I16" s="4">
        <f t="shared" si="3"/>
        <v>28</v>
      </c>
      <c r="L16" s="112" t="s">
        <v>54</v>
      </c>
    </row>
    <row r="17" spans="1:55" s="12" customFormat="1" x14ac:dyDescent="0.3">
      <c r="A17" s="192"/>
      <c r="B17" s="178" t="s">
        <v>18</v>
      </c>
      <c r="C17" s="193">
        <v>42</v>
      </c>
      <c r="D17" s="193">
        <v>305</v>
      </c>
      <c r="E17" s="180">
        <f t="shared" si="0"/>
        <v>347</v>
      </c>
      <c r="F17" s="12" t="s">
        <v>829</v>
      </c>
      <c r="G17" s="4">
        <f t="shared" si="1"/>
        <v>42</v>
      </c>
      <c r="H17" s="4">
        <f t="shared" si="2"/>
        <v>305</v>
      </c>
      <c r="I17" s="4">
        <f t="shared" si="3"/>
        <v>347</v>
      </c>
      <c r="L17" s="113" t="s">
        <v>829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ht="25.5" x14ac:dyDescent="0.3">
      <c r="A18" s="187"/>
      <c r="B18" s="188" t="s">
        <v>19</v>
      </c>
      <c r="C18" s="189">
        <v>42</v>
      </c>
      <c r="D18" s="189">
        <v>123</v>
      </c>
      <c r="E18" s="191">
        <f t="shared" si="0"/>
        <v>165</v>
      </c>
      <c r="F18" s="22" t="s">
        <v>55</v>
      </c>
      <c r="G18" s="4">
        <f t="shared" si="1"/>
        <v>42</v>
      </c>
      <c r="H18" s="4">
        <f t="shared" si="2"/>
        <v>123</v>
      </c>
      <c r="I18" s="4">
        <f t="shared" si="3"/>
        <v>165</v>
      </c>
      <c r="L18" s="112" t="s">
        <v>55</v>
      </c>
    </row>
    <row r="19" spans="1:55" s="12" customFormat="1" ht="25.5" x14ac:dyDescent="0.3">
      <c r="A19" s="192"/>
      <c r="B19" s="178" t="s">
        <v>88</v>
      </c>
      <c r="C19" s="193">
        <v>56</v>
      </c>
      <c r="D19" s="193">
        <v>14</v>
      </c>
      <c r="E19" s="180">
        <f t="shared" si="0"/>
        <v>70</v>
      </c>
      <c r="F19" s="12" t="s">
        <v>830</v>
      </c>
      <c r="G19" s="4">
        <f t="shared" si="1"/>
        <v>56</v>
      </c>
      <c r="H19" s="4">
        <f t="shared" si="2"/>
        <v>14</v>
      </c>
      <c r="I19" s="4">
        <f t="shared" si="3"/>
        <v>70</v>
      </c>
      <c r="L19" s="113" t="s">
        <v>830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x14ac:dyDescent="0.3">
      <c r="A20" s="187"/>
      <c r="B20" s="216" t="s">
        <v>4</v>
      </c>
      <c r="C20" s="219"/>
      <c r="D20" s="219"/>
      <c r="E20" s="191"/>
      <c r="F20" s="110"/>
      <c r="G20" s="4">
        <f t="shared" si="1"/>
        <v>0</v>
      </c>
      <c r="H20" s="4">
        <f t="shared" si="2"/>
        <v>0</v>
      </c>
      <c r="I20" s="4">
        <f t="shared" si="3"/>
        <v>0</v>
      </c>
      <c r="L20" s="112" t="s">
        <v>814</v>
      </c>
    </row>
    <row r="21" spans="1:55" s="12" customFormat="1" x14ac:dyDescent="0.3">
      <c r="A21" s="192"/>
      <c r="B21" s="178" t="s">
        <v>89</v>
      </c>
      <c r="C21" s="193">
        <v>108</v>
      </c>
      <c r="D21" s="193">
        <v>305</v>
      </c>
      <c r="E21" s="180">
        <f t="shared" si="0"/>
        <v>413</v>
      </c>
      <c r="F21" s="12" t="s">
        <v>814</v>
      </c>
      <c r="G21" s="4">
        <f t="shared" si="1"/>
        <v>108</v>
      </c>
      <c r="H21" s="4">
        <f t="shared" si="2"/>
        <v>305</v>
      </c>
      <c r="I21" s="4">
        <f t="shared" si="3"/>
        <v>413</v>
      </c>
      <c r="L21" s="113" t="s">
        <v>813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ht="25.5" x14ac:dyDescent="0.3">
      <c r="A22" s="187"/>
      <c r="B22" s="188" t="s">
        <v>90</v>
      </c>
      <c r="C22" s="189">
        <v>108</v>
      </c>
      <c r="D22" s="189">
        <v>123</v>
      </c>
      <c r="E22" s="180">
        <f t="shared" si="0"/>
        <v>231</v>
      </c>
      <c r="F22" s="12" t="s">
        <v>813</v>
      </c>
      <c r="G22" s="22">
        <f t="shared" si="1"/>
        <v>108</v>
      </c>
      <c r="H22" s="4">
        <f>D22</f>
        <v>123</v>
      </c>
      <c r="I22" s="4">
        <f>E22</f>
        <v>231</v>
      </c>
      <c r="L22" s="112" t="s">
        <v>831</v>
      </c>
    </row>
    <row r="23" spans="1:55" s="12" customFormat="1" ht="38" x14ac:dyDescent="0.3">
      <c r="A23" s="192"/>
      <c r="B23" s="169" t="s">
        <v>841</v>
      </c>
      <c r="C23" s="170">
        <v>168</v>
      </c>
      <c r="D23" s="170">
        <v>31</v>
      </c>
      <c r="E23" s="171">
        <f t="shared" si="0"/>
        <v>199</v>
      </c>
      <c r="F23" s="12" t="s">
        <v>831</v>
      </c>
      <c r="G23" s="4">
        <f t="shared" si="1"/>
        <v>168</v>
      </c>
      <c r="H23" s="4">
        <f t="shared" si="2"/>
        <v>31</v>
      </c>
      <c r="I23" s="4">
        <f t="shared" si="3"/>
        <v>199</v>
      </c>
      <c r="L23" s="113" t="s">
        <v>827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12" customFormat="1" ht="25.5" x14ac:dyDescent="0.3">
      <c r="A24" s="192"/>
      <c r="B24" s="254" t="s">
        <v>824</v>
      </c>
      <c r="C24" s="255">
        <v>28</v>
      </c>
      <c r="D24" s="255">
        <v>0</v>
      </c>
      <c r="E24" s="256">
        <f t="shared" si="0"/>
        <v>28</v>
      </c>
      <c r="F24" s="12" t="s">
        <v>827</v>
      </c>
      <c r="G24" s="22">
        <f t="shared" si="1"/>
        <v>28</v>
      </c>
      <c r="H24" s="22">
        <f t="shared" si="2"/>
        <v>0</v>
      </c>
      <c r="I24" s="22">
        <f t="shared" si="3"/>
        <v>28</v>
      </c>
      <c r="L24" s="112" t="s">
        <v>832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12" customFormat="1" x14ac:dyDescent="0.3">
      <c r="A25" s="192"/>
      <c r="B25" s="178" t="s">
        <v>91</v>
      </c>
      <c r="C25" s="193">
        <v>42</v>
      </c>
      <c r="D25" s="193">
        <v>305</v>
      </c>
      <c r="E25" s="180">
        <f t="shared" si="0"/>
        <v>347</v>
      </c>
      <c r="F25" s="12" t="s">
        <v>832</v>
      </c>
      <c r="G25" s="4">
        <f t="shared" si="1"/>
        <v>42</v>
      </c>
      <c r="H25" s="4">
        <f t="shared" si="2"/>
        <v>305</v>
      </c>
      <c r="I25" s="4">
        <f t="shared" si="3"/>
        <v>347</v>
      </c>
      <c r="L25" s="113" t="s">
        <v>833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12" customFormat="1" ht="25.5" x14ac:dyDescent="0.3">
      <c r="A26" s="192"/>
      <c r="B26" s="178" t="s">
        <v>92</v>
      </c>
      <c r="C26" s="193">
        <v>42</v>
      </c>
      <c r="D26" s="193">
        <v>123</v>
      </c>
      <c r="E26" s="180">
        <f t="shared" si="0"/>
        <v>165</v>
      </c>
      <c r="F26" s="12" t="s">
        <v>833</v>
      </c>
      <c r="G26" s="4">
        <f t="shared" si="1"/>
        <v>42</v>
      </c>
      <c r="H26" s="4">
        <f t="shared" si="2"/>
        <v>123</v>
      </c>
      <c r="I26" s="4">
        <f t="shared" si="3"/>
        <v>165</v>
      </c>
      <c r="L26" s="113" t="s">
        <v>834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4" customFormat="1" ht="25.5" x14ac:dyDescent="0.3">
      <c r="A27" s="224"/>
      <c r="B27" s="225" t="s">
        <v>825</v>
      </c>
      <c r="C27" s="226">
        <v>28</v>
      </c>
      <c r="D27" s="226">
        <v>0</v>
      </c>
      <c r="E27" s="227">
        <f t="shared" si="0"/>
        <v>28</v>
      </c>
      <c r="F27" s="4" t="s">
        <v>834</v>
      </c>
      <c r="G27" s="22">
        <f t="shared" si="1"/>
        <v>28</v>
      </c>
      <c r="H27" s="22">
        <f t="shared" si="2"/>
        <v>0</v>
      </c>
      <c r="I27" s="22">
        <f t="shared" si="3"/>
        <v>28</v>
      </c>
      <c r="L27" s="113" t="s">
        <v>35</v>
      </c>
    </row>
    <row r="28" spans="1:55" ht="3.75" customHeight="1" x14ac:dyDescent="0.3">
      <c r="A28" s="187"/>
      <c r="B28" s="220"/>
      <c r="C28" s="189"/>
      <c r="D28" s="189"/>
      <c r="E28" s="191"/>
      <c r="I28" s="4"/>
      <c r="L28" s="7"/>
    </row>
    <row r="29" spans="1:55" x14ac:dyDescent="0.3">
      <c r="A29" s="194"/>
      <c r="B29" s="221" t="s">
        <v>5</v>
      </c>
      <c r="C29" s="182">
        <v>0</v>
      </c>
      <c r="D29" s="182">
        <v>14</v>
      </c>
      <c r="E29" s="183">
        <f t="shared" si="0"/>
        <v>14</v>
      </c>
      <c r="F29" s="12" t="s">
        <v>35</v>
      </c>
      <c r="G29" s="4">
        <f t="shared" si="1"/>
        <v>0</v>
      </c>
      <c r="H29" s="4">
        <f t="shared" si="2"/>
        <v>14</v>
      </c>
      <c r="I29" s="4">
        <f t="shared" si="3"/>
        <v>14</v>
      </c>
      <c r="L29" s="6"/>
    </row>
    <row r="30" spans="1:55" ht="22.5" customHeight="1" x14ac:dyDescent="0.3">
      <c r="A30" s="195"/>
      <c r="B30" s="196" t="s">
        <v>6</v>
      </c>
      <c r="C30" s="197"/>
      <c r="D30" s="197"/>
      <c r="E30" s="198"/>
      <c r="G30" s="4">
        <f t="shared" si="1"/>
        <v>0</v>
      </c>
      <c r="H30" s="4">
        <f t="shared" si="2"/>
        <v>0</v>
      </c>
      <c r="I30" s="4">
        <f t="shared" si="3"/>
        <v>0</v>
      </c>
      <c r="L30" s="8"/>
    </row>
    <row r="31" spans="1:55" x14ac:dyDescent="0.3">
      <c r="A31" s="199"/>
      <c r="B31" s="200" t="s">
        <v>7</v>
      </c>
      <c r="C31" s="201">
        <v>13</v>
      </c>
      <c r="D31" s="201">
        <v>32</v>
      </c>
      <c r="E31" s="203">
        <f t="shared" si="0"/>
        <v>45</v>
      </c>
      <c r="F31" s="4" t="s">
        <v>7</v>
      </c>
      <c r="G31" s="4">
        <f t="shared" si="1"/>
        <v>13</v>
      </c>
      <c r="H31" s="4">
        <f t="shared" si="2"/>
        <v>32</v>
      </c>
      <c r="I31" s="4">
        <f t="shared" si="3"/>
        <v>45</v>
      </c>
      <c r="L31" s="6"/>
    </row>
    <row r="32" spans="1:55" s="12" customFormat="1" x14ac:dyDescent="0.3">
      <c r="A32" s="204"/>
      <c r="B32" s="205" t="s">
        <v>93</v>
      </c>
      <c r="C32" s="206">
        <v>13</v>
      </c>
      <c r="D32" s="206">
        <v>61</v>
      </c>
      <c r="E32" s="208">
        <f t="shared" si="0"/>
        <v>74</v>
      </c>
      <c r="F32" s="12" t="s">
        <v>8</v>
      </c>
      <c r="G32" s="4">
        <f t="shared" si="1"/>
        <v>13</v>
      </c>
      <c r="H32" s="4">
        <f t="shared" si="2"/>
        <v>61</v>
      </c>
      <c r="I32" s="4">
        <f t="shared" si="3"/>
        <v>74</v>
      </c>
      <c r="L32" s="13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12" customFormat="1" x14ac:dyDescent="0.3">
      <c r="A33" s="204"/>
      <c r="B33" s="205" t="s">
        <v>9</v>
      </c>
      <c r="C33" s="206">
        <v>13</v>
      </c>
      <c r="D33" s="206">
        <v>129</v>
      </c>
      <c r="E33" s="208">
        <f t="shared" si="0"/>
        <v>142</v>
      </c>
      <c r="F33" s="12" t="s">
        <v>9</v>
      </c>
      <c r="G33" s="4">
        <f t="shared" si="1"/>
        <v>13</v>
      </c>
      <c r="H33" s="4">
        <f t="shared" si="2"/>
        <v>129</v>
      </c>
      <c r="I33" s="4">
        <f t="shared" si="3"/>
        <v>142</v>
      </c>
      <c r="L33" s="1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x14ac:dyDescent="0.3">
      <c r="A34" s="209"/>
      <c r="B34" s="210" t="s">
        <v>10</v>
      </c>
      <c r="C34" s="211">
        <v>13</v>
      </c>
      <c r="D34" s="211">
        <v>14</v>
      </c>
      <c r="E34" s="213">
        <f t="shared" si="0"/>
        <v>27</v>
      </c>
      <c r="F34" s="4" t="s">
        <v>10</v>
      </c>
      <c r="G34" s="4">
        <f t="shared" si="1"/>
        <v>13</v>
      </c>
      <c r="H34" s="4">
        <f t="shared" si="2"/>
        <v>14</v>
      </c>
      <c r="I34" s="4">
        <f t="shared" si="3"/>
        <v>27</v>
      </c>
      <c r="L34" s="6"/>
    </row>
    <row r="35" spans="1:55" x14ac:dyDescent="0.3">
      <c r="A35" s="184"/>
      <c r="B35" s="185" t="s">
        <v>21</v>
      </c>
      <c r="C35" s="186"/>
      <c r="D35" s="186"/>
      <c r="E35" s="177"/>
      <c r="G35" s="4">
        <f t="shared" si="1"/>
        <v>0</v>
      </c>
      <c r="H35" s="4">
        <f t="shared" si="2"/>
        <v>0</v>
      </c>
      <c r="I35" s="4">
        <f t="shared" si="3"/>
        <v>0</v>
      </c>
      <c r="L35" s="8"/>
    </row>
    <row r="36" spans="1:55" ht="12.75" customHeight="1" x14ac:dyDescent="0.3">
      <c r="A36" s="187"/>
      <c r="B36" s="188" t="s">
        <v>22</v>
      </c>
      <c r="C36" s="189"/>
      <c r="D36" s="189"/>
      <c r="E36" s="191"/>
      <c r="G36" s="4">
        <f t="shared" si="1"/>
        <v>0</v>
      </c>
      <c r="H36" s="4">
        <f t="shared" si="2"/>
        <v>0</v>
      </c>
      <c r="I36" s="4">
        <f t="shared" si="3"/>
        <v>0</v>
      </c>
      <c r="L36" s="6"/>
    </row>
    <row r="37" spans="1:55" s="12" customFormat="1" x14ac:dyDescent="0.3">
      <c r="A37" s="192"/>
      <c r="B37" s="222" t="s">
        <v>11</v>
      </c>
      <c r="C37" s="193">
        <v>0</v>
      </c>
      <c r="D37" s="193">
        <v>31</v>
      </c>
      <c r="E37" s="180">
        <f t="shared" si="0"/>
        <v>31</v>
      </c>
      <c r="F37" s="12" t="s">
        <v>36</v>
      </c>
      <c r="G37" s="4">
        <f t="shared" si="1"/>
        <v>0</v>
      </c>
      <c r="H37" s="4">
        <f t="shared" si="2"/>
        <v>31</v>
      </c>
      <c r="I37" s="4">
        <f t="shared" si="3"/>
        <v>31</v>
      </c>
      <c r="L37" s="113" t="s">
        <v>36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12" customFormat="1" x14ac:dyDescent="0.3">
      <c r="A38" s="192"/>
      <c r="B38" s="223" t="s">
        <v>12</v>
      </c>
      <c r="C38" s="193">
        <v>0</v>
      </c>
      <c r="D38" s="193">
        <v>31</v>
      </c>
      <c r="E38" s="180">
        <f t="shared" si="0"/>
        <v>31</v>
      </c>
      <c r="F38" s="12" t="s">
        <v>37</v>
      </c>
      <c r="G38" s="4">
        <f t="shared" si="1"/>
        <v>0</v>
      </c>
      <c r="H38" s="4">
        <f t="shared" si="2"/>
        <v>31</v>
      </c>
      <c r="I38" s="4">
        <f t="shared" si="3"/>
        <v>31</v>
      </c>
      <c r="L38" s="111" t="s">
        <v>37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ht="25.5" x14ac:dyDescent="0.3">
      <c r="A39" s="187"/>
      <c r="B39" s="188" t="s">
        <v>23</v>
      </c>
      <c r="C39" s="189"/>
      <c r="D39" s="189"/>
      <c r="E39" s="191"/>
      <c r="G39" s="4">
        <f t="shared" si="1"/>
        <v>0</v>
      </c>
      <c r="H39" s="4">
        <f t="shared" si="2"/>
        <v>0</v>
      </c>
      <c r="I39" s="4">
        <f t="shared" si="3"/>
        <v>0</v>
      </c>
      <c r="L39" s="112" t="s">
        <v>38</v>
      </c>
    </row>
    <row r="40" spans="1:55" s="12" customFormat="1" x14ac:dyDescent="0.3">
      <c r="A40" s="192"/>
      <c r="B40" s="222" t="s">
        <v>11</v>
      </c>
      <c r="C40" s="193">
        <v>0</v>
      </c>
      <c r="D40" s="193">
        <v>31</v>
      </c>
      <c r="E40" s="180">
        <f t="shared" si="0"/>
        <v>31</v>
      </c>
      <c r="F40" s="12" t="s">
        <v>38</v>
      </c>
      <c r="G40" s="4">
        <f t="shared" si="1"/>
        <v>0</v>
      </c>
      <c r="H40" s="4">
        <f t="shared" si="2"/>
        <v>31</v>
      </c>
      <c r="I40" s="4">
        <f t="shared" si="3"/>
        <v>31</v>
      </c>
      <c r="L40" s="113" t="s">
        <v>39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12" customFormat="1" x14ac:dyDescent="0.3">
      <c r="A41" s="192"/>
      <c r="B41" s="222" t="s">
        <v>12</v>
      </c>
      <c r="C41" s="193">
        <v>0</v>
      </c>
      <c r="D41" s="193">
        <v>31</v>
      </c>
      <c r="E41" s="180">
        <f t="shared" si="0"/>
        <v>31</v>
      </c>
      <c r="F41" s="12" t="s">
        <v>39</v>
      </c>
      <c r="G41" s="4">
        <f t="shared" si="1"/>
        <v>0</v>
      </c>
      <c r="H41" s="4">
        <f t="shared" si="2"/>
        <v>31</v>
      </c>
      <c r="I41" s="4">
        <f t="shared" si="3"/>
        <v>31</v>
      </c>
      <c r="L41" s="113" t="s">
        <v>40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12" customFormat="1" ht="26" x14ac:dyDescent="0.3">
      <c r="A42" s="192"/>
      <c r="B42" s="222" t="s">
        <v>24</v>
      </c>
      <c r="C42" s="193">
        <v>0</v>
      </c>
      <c r="D42" s="193">
        <v>14</v>
      </c>
      <c r="E42" s="180">
        <f t="shared" si="0"/>
        <v>14</v>
      </c>
      <c r="F42" s="12" t="s">
        <v>40</v>
      </c>
      <c r="G42" s="4">
        <f t="shared" si="1"/>
        <v>0</v>
      </c>
      <c r="H42" s="4">
        <f t="shared" si="2"/>
        <v>14</v>
      </c>
      <c r="I42" s="4">
        <f t="shared" si="3"/>
        <v>14</v>
      </c>
      <c r="L42" s="113" t="s">
        <v>41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ht="25.5" customHeight="1" x14ac:dyDescent="0.3">
      <c r="A43" s="187"/>
      <c r="B43" s="188" t="s">
        <v>25</v>
      </c>
      <c r="C43" s="189"/>
      <c r="D43" s="189"/>
      <c r="E43" s="191"/>
      <c r="G43" s="4">
        <f t="shared" si="1"/>
        <v>0</v>
      </c>
      <c r="H43" s="4">
        <f t="shared" si="2"/>
        <v>0</v>
      </c>
      <c r="I43" s="4">
        <f t="shared" si="3"/>
        <v>0</v>
      </c>
      <c r="L43" s="112"/>
    </row>
    <row r="44" spans="1:55" s="12" customFormat="1" x14ac:dyDescent="0.3">
      <c r="A44" s="192"/>
      <c r="B44" s="222" t="s">
        <v>13</v>
      </c>
      <c r="C44" s="193">
        <v>0</v>
      </c>
      <c r="D44" s="193">
        <v>14</v>
      </c>
      <c r="E44" s="180">
        <f t="shared" si="0"/>
        <v>14</v>
      </c>
      <c r="F44" s="12" t="s">
        <v>41</v>
      </c>
      <c r="G44" s="4">
        <f t="shared" si="1"/>
        <v>0</v>
      </c>
      <c r="H44" s="4">
        <f t="shared" si="2"/>
        <v>14</v>
      </c>
      <c r="I44" s="4">
        <f t="shared" si="3"/>
        <v>14</v>
      </c>
      <c r="L44" s="113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</sheetData>
  <sheetProtection algorithmName="SHA-512" hashValue="iFKP4m9k7li3uIA7x3NevtGugitl1/vn/rUlED2JGm1nzi6BRYWH80IMrR4LszE2DJQ8x5ufq0qBSZyOvLiobQ==" saltValue="9vciW9DM0PO+clV9H3hVZA==" spinCount="100000" sheet="1" objects="1" scenarios="1"/>
  <phoneticPr fontId="0" type="noConversion"/>
  <pageMargins left="0.74803149606299213" right="0.74803149606299213" top="0.39370078740157483" bottom="0.39370078740157483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2"/>
  <sheetViews>
    <sheetView topLeftCell="A466" workbookViewId="0">
      <selection activeCell="B489" sqref="B489"/>
    </sheetView>
  </sheetViews>
  <sheetFormatPr defaultRowHeight="12.5" x14ac:dyDescent="0.25"/>
  <cols>
    <col min="1" max="1" width="59" bestFit="1" customWidth="1"/>
    <col min="3" max="3" width="11.1796875" bestFit="1" customWidth="1"/>
    <col min="4" max="4" width="80.453125" bestFit="1" customWidth="1"/>
    <col min="5" max="5" width="26.453125" bestFit="1" customWidth="1"/>
    <col min="6" max="6" width="11.453125" bestFit="1" customWidth="1"/>
  </cols>
  <sheetData>
    <row r="1" spans="1:6" x14ac:dyDescent="0.25">
      <c r="A1" t="s">
        <v>45</v>
      </c>
      <c r="B1" t="s">
        <v>121</v>
      </c>
      <c r="C1" t="s">
        <v>122</v>
      </c>
      <c r="D1" t="s">
        <v>65</v>
      </c>
      <c r="E1" t="s">
        <v>123</v>
      </c>
      <c r="F1" t="s">
        <v>124</v>
      </c>
    </row>
    <row r="2" spans="1:6" x14ac:dyDescent="0.25">
      <c r="A2" t="s">
        <v>125</v>
      </c>
      <c r="B2">
        <v>1818331</v>
      </c>
      <c r="C2">
        <v>340136</v>
      </c>
      <c r="D2" t="s">
        <v>126</v>
      </c>
      <c r="E2" t="s">
        <v>127</v>
      </c>
      <c r="F2" t="s">
        <v>128</v>
      </c>
    </row>
    <row r="3" spans="1:6" x14ac:dyDescent="0.25">
      <c r="A3" t="s">
        <v>129</v>
      </c>
      <c r="B3">
        <v>1818332</v>
      </c>
      <c r="C3">
        <v>340142</v>
      </c>
      <c r="D3" t="s">
        <v>126</v>
      </c>
      <c r="E3" t="s">
        <v>127</v>
      </c>
      <c r="F3" t="s">
        <v>128</v>
      </c>
    </row>
    <row r="4" spans="1:6" x14ac:dyDescent="0.25">
      <c r="A4" t="s">
        <v>130</v>
      </c>
      <c r="B4">
        <v>1818333</v>
      </c>
      <c r="C4">
        <v>340147</v>
      </c>
      <c r="D4" t="s">
        <v>126</v>
      </c>
      <c r="E4" t="s">
        <v>127</v>
      </c>
      <c r="F4" t="s">
        <v>128</v>
      </c>
    </row>
    <row r="5" spans="1:6" x14ac:dyDescent="0.25">
      <c r="A5" t="s">
        <v>131</v>
      </c>
      <c r="B5">
        <v>181833</v>
      </c>
      <c r="D5" t="s">
        <v>126</v>
      </c>
      <c r="E5" t="s">
        <v>127</v>
      </c>
      <c r="F5" t="s">
        <v>128</v>
      </c>
    </row>
    <row r="6" spans="1:6" x14ac:dyDescent="0.25">
      <c r="A6" t="s">
        <v>135</v>
      </c>
      <c r="B6">
        <v>181780</v>
      </c>
      <c r="C6">
        <v>340300</v>
      </c>
      <c r="D6" t="s">
        <v>135</v>
      </c>
      <c r="E6" t="s">
        <v>136</v>
      </c>
      <c r="F6" t="s">
        <v>137</v>
      </c>
    </row>
    <row r="7" spans="1:6" x14ac:dyDescent="0.25">
      <c r="A7" t="s">
        <v>138</v>
      </c>
      <c r="B7">
        <v>181611</v>
      </c>
      <c r="C7">
        <v>340356</v>
      </c>
      <c r="D7" t="s">
        <v>138</v>
      </c>
      <c r="E7" t="s">
        <v>139</v>
      </c>
      <c r="F7" t="s">
        <v>140</v>
      </c>
    </row>
    <row r="8" spans="1:6" x14ac:dyDescent="0.25">
      <c r="A8" t="s">
        <v>147</v>
      </c>
      <c r="B8">
        <v>181648</v>
      </c>
      <c r="C8">
        <v>340494</v>
      </c>
      <c r="D8" t="s">
        <v>148</v>
      </c>
      <c r="E8" t="s">
        <v>149</v>
      </c>
      <c r="F8" t="s">
        <v>150</v>
      </c>
    </row>
    <row r="9" spans="1:6" x14ac:dyDescent="0.25">
      <c r="A9" t="s">
        <v>151</v>
      </c>
      <c r="B9">
        <v>181625</v>
      </c>
      <c r="C9">
        <v>340510</v>
      </c>
      <c r="D9" t="s">
        <v>148</v>
      </c>
      <c r="E9" t="s">
        <v>149</v>
      </c>
      <c r="F9" t="s">
        <v>150</v>
      </c>
    </row>
    <row r="10" spans="1:6" x14ac:dyDescent="0.25">
      <c r="A10" t="s">
        <v>152</v>
      </c>
      <c r="B10">
        <v>181727</v>
      </c>
      <c r="C10">
        <v>340357</v>
      </c>
      <c r="D10" t="s">
        <v>153</v>
      </c>
      <c r="E10" t="s">
        <v>139</v>
      </c>
      <c r="F10" t="s">
        <v>140</v>
      </c>
    </row>
    <row r="11" spans="1:6" x14ac:dyDescent="0.25">
      <c r="A11" t="s">
        <v>154</v>
      </c>
      <c r="B11">
        <v>181719</v>
      </c>
      <c r="C11">
        <v>340358</v>
      </c>
      <c r="D11" t="s">
        <v>153</v>
      </c>
      <c r="E11" t="s">
        <v>139</v>
      </c>
      <c r="F11" t="s">
        <v>140</v>
      </c>
    </row>
    <row r="12" spans="1:6" x14ac:dyDescent="0.25">
      <c r="A12" t="s">
        <v>155</v>
      </c>
      <c r="B12">
        <v>181852</v>
      </c>
      <c r="C12">
        <v>340359</v>
      </c>
      <c r="D12" t="s">
        <v>153</v>
      </c>
      <c r="E12" t="s">
        <v>139</v>
      </c>
      <c r="F12" t="s">
        <v>140</v>
      </c>
    </row>
    <row r="13" spans="1:6" x14ac:dyDescent="0.25">
      <c r="A13" t="s">
        <v>156</v>
      </c>
      <c r="B13">
        <v>181816</v>
      </c>
      <c r="C13">
        <v>340360</v>
      </c>
      <c r="D13" t="s">
        <v>153</v>
      </c>
      <c r="E13" t="s">
        <v>139</v>
      </c>
      <c r="F13" t="s">
        <v>140</v>
      </c>
    </row>
    <row r="14" spans="1:6" x14ac:dyDescent="0.25">
      <c r="A14" t="s">
        <v>157</v>
      </c>
      <c r="B14">
        <v>181630</v>
      </c>
      <c r="C14">
        <v>340361</v>
      </c>
      <c r="D14" t="s">
        <v>153</v>
      </c>
      <c r="E14" t="s">
        <v>139</v>
      </c>
      <c r="F14" t="s">
        <v>140</v>
      </c>
    </row>
    <row r="15" spans="1:6" x14ac:dyDescent="0.25">
      <c r="A15" t="s">
        <v>158</v>
      </c>
      <c r="B15">
        <v>181806</v>
      </c>
      <c r="C15">
        <v>340363</v>
      </c>
      <c r="D15" t="s">
        <v>153</v>
      </c>
      <c r="E15" t="s">
        <v>139</v>
      </c>
      <c r="F15" t="s">
        <v>140</v>
      </c>
    </row>
    <row r="16" spans="1:6" x14ac:dyDescent="0.25">
      <c r="A16" t="s">
        <v>159</v>
      </c>
      <c r="B16">
        <v>181804</v>
      </c>
      <c r="C16">
        <v>340364</v>
      </c>
      <c r="D16" t="s">
        <v>153</v>
      </c>
      <c r="E16" t="s">
        <v>139</v>
      </c>
      <c r="F16" t="s">
        <v>140</v>
      </c>
    </row>
    <row r="17" spans="1:6" x14ac:dyDescent="0.25">
      <c r="A17" t="s">
        <v>131</v>
      </c>
      <c r="B17">
        <v>181664</v>
      </c>
      <c r="D17" t="s">
        <v>160</v>
      </c>
      <c r="E17" t="s">
        <v>143</v>
      </c>
      <c r="F17" t="s">
        <v>128</v>
      </c>
    </row>
    <row r="18" spans="1:6" x14ac:dyDescent="0.25">
      <c r="A18" t="s">
        <v>161</v>
      </c>
      <c r="B18">
        <v>1816641</v>
      </c>
      <c r="C18">
        <v>340003</v>
      </c>
      <c r="D18" t="s">
        <v>160</v>
      </c>
      <c r="E18" t="s">
        <v>143</v>
      </c>
      <c r="F18" t="s">
        <v>128</v>
      </c>
    </row>
    <row r="19" spans="1:6" x14ac:dyDescent="0.25">
      <c r="A19" t="s">
        <v>162</v>
      </c>
      <c r="B19">
        <v>1816642</v>
      </c>
      <c r="C19">
        <v>340004</v>
      </c>
      <c r="D19" t="s">
        <v>160</v>
      </c>
      <c r="E19" t="s">
        <v>143</v>
      </c>
      <c r="F19" t="s">
        <v>128</v>
      </c>
    </row>
    <row r="20" spans="1:6" x14ac:dyDescent="0.25">
      <c r="A20" t="s">
        <v>163</v>
      </c>
      <c r="B20">
        <v>1816643</v>
      </c>
      <c r="C20">
        <v>340006</v>
      </c>
      <c r="D20" t="s">
        <v>160</v>
      </c>
      <c r="E20" t="s">
        <v>143</v>
      </c>
      <c r="F20" t="s">
        <v>128</v>
      </c>
    </row>
    <row r="21" spans="1:6" x14ac:dyDescent="0.25">
      <c r="A21" t="s">
        <v>164</v>
      </c>
      <c r="B21">
        <v>1816644</v>
      </c>
      <c r="C21">
        <v>340017</v>
      </c>
      <c r="D21" t="s">
        <v>160</v>
      </c>
      <c r="E21" t="s">
        <v>143</v>
      </c>
      <c r="F21" t="s">
        <v>128</v>
      </c>
    </row>
    <row r="22" spans="1:6" x14ac:dyDescent="0.25">
      <c r="A22" t="s">
        <v>165</v>
      </c>
      <c r="B22">
        <v>1816645</v>
      </c>
      <c r="C22">
        <v>340020</v>
      </c>
      <c r="D22" t="s">
        <v>160</v>
      </c>
      <c r="E22" t="s">
        <v>143</v>
      </c>
      <c r="F22" t="s">
        <v>128</v>
      </c>
    </row>
    <row r="23" spans="1:6" x14ac:dyDescent="0.25">
      <c r="A23" t="s">
        <v>166</v>
      </c>
      <c r="B23">
        <v>18166410</v>
      </c>
      <c r="C23">
        <v>340028</v>
      </c>
      <c r="D23" t="s">
        <v>160</v>
      </c>
      <c r="E23" t="s">
        <v>143</v>
      </c>
      <c r="F23" t="s">
        <v>128</v>
      </c>
    </row>
    <row r="24" spans="1:6" x14ac:dyDescent="0.25">
      <c r="A24" t="s">
        <v>167</v>
      </c>
      <c r="B24">
        <v>1816646</v>
      </c>
      <c r="C24">
        <v>340021</v>
      </c>
      <c r="D24" t="s">
        <v>160</v>
      </c>
      <c r="E24" t="s">
        <v>143</v>
      </c>
      <c r="F24" t="s">
        <v>128</v>
      </c>
    </row>
    <row r="25" spans="1:6" x14ac:dyDescent="0.25">
      <c r="A25" t="s">
        <v>168</v>
      </c>
      <c r="B25">
        <v>1816647</v>
      </c>
      <c r="C25">
        <v>340022</v>
      </c>
      <c r="D25" t="s">
        <v>160</v>
      </c>
      <c r="E25" t="s">
        <v>143</v>
      </c>
      <c r="F25" t="s">
        <v>128</v>
      </c>
    </row>
    <row r="26" spans="1:6" x14ac:dyDescent="0.25">
      <c r="A26" t="s">
        <v>169</v>
      </c>
      <c r="B26">
        <v>1816648</v>
      </c>
      <c r="C26">
        <v>340025</v>
      </c>
      <c r="D26" t="s">
        <v>160</v>
      </c>
      <c r="E26" t="s">
        <v>143</v>
      </c>
      <c r="F26" t="s">
        <v>128</v>
      </c>
    </row>
    <row r="27" spans="1:6" x14ac:dyDescent="0.25">
      <c r="A27" t="s">
        <v>170</v>
      </c>
      <c r="B27">
        <v>1816649</v>
      </c>
      <c r="C27">
        <v>340026</v>
      </c>
      <c r="D27" t="s">
        <v>160</v>
      </c>
      <c r="E27" t="s">
        <v>143</v>
      </c>
      <c r="F27" t="s">
        <v>128</v>
      </c>
    </row>
    <row r="28" spans="1:6" x14ac:dyDescent="0.25">
      <c r="A28" t="s">
        <v>171</v>
      </c>
      <c r="B28">
        <v>18166411</v>
      </c>
      <c r="C28">
        <v>340029</v>
      </c>
      <c r="D28" t="s">
        <v>160</v>
      </c>
      <c r="E28" t="s">
        <v>143</v>
      </c>
      <c r="F28" t="s">
        <v>128</v>
      </c>
    </row>
    <row r="29" spans="1:6" x14ac:dyDescent="0.25">
      <c r="A29" t="s">
        <v>172</v>
      </c>
      <c r="B29">
        <v>18166412</v>
      </c>
      <c r="C29">
        <v>340030</v>
      </c>
      <c r="D29" t="s">
        <v>160</v>
      </c>
      <c r="E29" t="s">
        <v>143</v>
      </c>
      <c r="F29" t="s">
        <v>128</v>
      </c>
    </row>
    <row r="30" spans="1:6" x14ac:dyDescent="0.25">
      <c r="A30" t="s">
        <v>173</v>
      </c>
      <c r="B30">
        <v>181608</v>
      </c>
      <c r="C30">
        <v>340446</v>
      </c>
      <c r="D30" t="s">
        <v>173</v>
      </c>
      <c r="E30" t="s">
        <v>174</v>
      </c>
      <c r="F30" t="s">
        <v>140</v>
      </c>
    </row>
    <row r="31" spans="1:6" x14ac:dyDescent="0.25">
      <c r="A31" t="s">
        <v>131</v>
      </c>
      <c r="B31">
        <v>181645</v>
      </c>
      <c r="D31" t="s">
        <v>178</v>
      </c>
      <c r="E31" t="s">
        <v>179</v>
      </c>
      <c r="F31" t="s">
        <v>137</v>
      </c>
    </row>
    <row r="32" spans="1:6" x14ac:dyDescent="0.25">
      <c r="A32" t="s">
        <v>180</v>
      </c>
      <c r="B32">
        <v>1816451</v>
      </c>
      <c r="C32">
        <v>340204</v>
      </c>
      <c r="D32" t="s">
        <v>178</v>
      </c>
      <c r="E32" t="s">
        <v>179</v>
      </c>
      <c r="F32" t="s">
        <v>137</v>
      </c>
    </row>
    <row r="33" spans="1:6" x14ac:dyDescent="0.25">
      <c r="A33" t="s">
        <v>181</v>
      </c>
      <c r="B33">
        <v>1816452</v>
      </c>
      <c r="C33">
        <v>340219</v>
      </c>
      <c r="D33" t="s">
        <v>178</v>
      </c>
      <c r="E33" t="s">
        <v>179</v>
      </c>
      <c r="F33" t="s">
        <v>137</v>
      </c>
    </row>
    <row r="34" spans="1:6" x14ac:dyDescent="0.25">
      <c r="A34" t="s">
        <v>131</v>
      </c>
      <c r="B34">
        <v>181641</v>
      </c>
      <c r="D34" t="s">
        <v>182</v>
      </c>
      <c r="E34" t="s">
        <v>183</v>
      </c>
      <c r="F34" t="s">
        <v>140</v>
      </c>
    </row>
    <row r="35" spans="1:6" x14ac:dyDescent="0.25">
      <c r="A35" t="s">
        <v>184</v>
      </c>
      <c r="B35">
        <v>1816411</v>
      </c>
      <c r="C35">
        <v>340335</v>
      </c>
      <c r="D35" t="s">
        <v>182</v>
      </c>
      <c r="E35" t="s">
        <v>183</v>
      </c>
      <c r="F35" t="s">
        <v>140</v>
      </c>
    </row>
    <row r="36" spans="1:6" x14ac:dyDescent="0.25">
      <c r="A36" t="s">
        <v>185</v>
      </c>
      <c r="B36">
        <v>1816415</v>
      </c>
      <c r="C36">
        <v>340621</v>
      </c>
      <c r="D36" t="s">
        <v>182</v>
      </c>
      <c r="E36" t="s">
        <v>183</v>
      </c>
      <c r="F36" t="s">
        <v>140</v>
      </c>
    </row>
    <row r="37" spans="1:6" x14ac:dyDescent="0.25">
      <c r="A37" t="s">
        <v>186</v>
      </c>
      <c r="B37">
        <v>1816412</v>
      </c>
      <c r="C37">
        <v>340341</v>
      </c>
      <c r="D37" t="s">
        <v>182</v>
      </c>
      <c r="E37" t="s">
        <v>183</v>
      </c>
      <c r="F37" t="s">
        <v>140</v>
      </c>
    </row>
    <row r="38" spans="1:6" x14ac:dyDescent="0.25">
      <c r="A38" t="s">
        <v>187</v>
      </c>
      <c r="B38">
        <v>1816413</v>
      </c>
      <c r="C38">
        <v>340351</v>
      </c>
      <c r="D38" t="s">
        <v>182</v>
      </c>
      <c r="E38" t="s">
        <v>183</v>
      </c>
      <c r="F38" t="s">
        <v>140</v>
      </c>
    </row>
    <row r="39" spans="1:6" x14ac:dyDescent="0.25">
      <c r="A39" t="s">
        <v>188</v>
      </c>
      <c r="B39">
        <v>1816414</v>
      </c>
      <c r="C39">
        <v>340352</v>
      </c>
      <c r="D39" t="s">
        <v>182</v>
      </c>
      <c r="E39" t="s">
        <v>183</v>
      </c>
      <c r="F39" t="s">
        <v>140</v>
      </c>
    </row>
    <row r="40" spans="1:6" x14ac:dyDescent="0.25">
      <c r="A40" t="s">
        <v>189</v>
      </c>
      <c r="B40">
        <v>181637</v>
      </c>
      <c r="C40">
        <v>340496</v>
      </c>
      <c r="D40" t="s">
        <v>190</v>
      </c>
      <c r="E40" t="s">
        <v>149</v>
      </c>
      <c r="F40" t="s">
        <v>150</v>
      </c>
    </row>
    <row r="41" spans="1:6" x14ac:dyDescent="0.25">
      <c r="A41" t="s">
        <v>191</v>
      </c>
      <c r="B41">
        <v>1817781</v>
      </c>
      <c r="C41">
        <v>340431</v>
      </c>
      <c r="D41" t="s">
        <v>190</v>
      </c>
      <c r="E41" t="s">
        <v>149</v>
      </c>
      <c r="F41" t="s">
        <v>150</v>
      </c>
    </row>
    <row r="42" spans="1:6" x14ac:dyDescent="0.25">
      <c r="A42" t="s">
        <v>192</v>
      </c>
      <c r="B42">
        <v>1817782</v>
      </c>
      <c r="C42">
        <v>340522</v>
      </c>
      <c r="D42" t="s">
        <v>190</v>
      </c>
      <c r="E42" t="s">
        <v>149</v>
      </c>
      <c r="F42" t="s">
        <v>150</v>
      </c>
    </row>
    <row r="43" spans="1:6" x14ac:dyDescent="0.25">
      <c r="A43" t="s">
        <v>193</v>
      </c>
      <c r="B43">
        <v>181814</v>
      </c>
      <c r="C43">
        <v>340248</v>
      </c>
      <c r="D43" t="s">
        <v>193</v>
      </c>
      <c r="E43" t="s">
        <v>194</v>
      </c>
      <c r="F43" t="s">
        <v>137</v>
      </c>
    </row>
    <row r="44" spans="1:6" x14ac:dyDescent="0.25">
      <c r="A44" t="s">
        <v>195</v>
      </c>
      <c r="B44">
        <v>181732</v>
      </c>
      <c r="C44">
        <v>340244</v>
      </c>
      <c r="D44" t="s">
        <v>195</v>
      </c>
      <c r="E44" t="s">
        <v>194</v>
      </c>
      <c r="F44" t="s">
        <v>137</v>
      </c>
    </row>
    <row r="45" spans="1:6" x14ac:dyDescent="0.25">
      <c r="A45" t="s">
        <v>196</v>
      </c>
      <c r="B45">
        <v>181706</v>
      </c>
      <c r="C45">
        <v>340246</v>
      </c>
      <c r="D45" t="s">
        <v>196</v>
      </c>
      <c r="E45" t="s">
        <v>194</v>
      </c>
      <c r="F45" t="s">
        <v>137</v>
      </c>
    </row>
    <row r="46" spans="1:6" x14ac:dyDescent="0.25">
      <c r="A46" t="s">
        <v>197</v>
      </c>
      <c r="B46">
        <v>181730</v>
      </c>
      <c r="C46">
        <v>340408</v>
      </c>
      <c r="D46" t="s">
        <v>198</v>
      </c>
      <c r="E46" t="s">
        <v>199</v>
      </c>
      <c r="F46" t="s">
        <v>150</v>
      </c>
    </row>
    <row r="47" spans="1:6" x14ac:dyDescent="0.25">
      <c r="A47" t="s">
        <v>200</v>
      </c>
      <c r="B47">
        <v>181841</v>
      </c>
      <c r="C47">
        <v>340536</v>
      </c>
      <c r="D47" t="s">
        <v>198</v>
      </c>
      <c r="E47" t="s">
        <v>199</v>
      </c>
      <c r="F47" t="s">
        <v>150</v>
      </c>
    </row>
    <row r="48" spans="1:6" x14ac:dyDescent="0.25">
      <c r="A48" t="s">
        <v>201</v>
      </c>
      <c r="B48">
        <v>181824</v>
      </c>
      <c r="C48">
        <v>340538</v>
      </c>
      <c r="D48" t="s">
        <v>198</v>
      </c>
      <c r="E48" t="s">
        <v>199</v>
      </c>
      <c r="F48" t="s">
        <v>150</v>
      </c>
    </row>
    <row r="49" spans="1:6" x14ac:dyDescent="0.25">
      <c r="A49" t="s">
        <v>202</v>
      </c>
      <c r="B49">
        <v>181723</v>
      </c>
      <c r="C49">
        <v>340539</v>
      </c>
      <c r="D49" t="s">
        <v>198</v>
      </c>
      <c r="E49" t="s">
        <v>199</v>
      </c>
      <c r="F49" t="s">
        <v>150</v>
      </c>
    </row>
    <row r="50" spans="1:6" x14ac:dyDescent="0.25">
      <c r="A50" t="s">
        <v>131</v>
      </c>
      <c r="B50">
        <v>181773</v>
      </c>
      <c r="D50" t="s">
        <v>203</v>
      </c>
      <c r="E50" t="s">
        <v>143</v>
      </c>
      <c r="F50" t="s">
        <v>128</v>
      </c>
    </row>
    <row r="51" spans="1:6" x14ac:dyDescent="0.25">
      <c r="A51" t="s">
        <v>204</v>
      </c>
      <c r="B51">
        <v>1817733</v>
      </c>
      <c r="C51">
        <v>340080</v>
      </c>
      <c r="D51" t="s">
        <v>203</v>
      </c>
      <c r="E51" t="s">
        <v>143</v>
      </c>
      <c r="F51" t="s">
        <v>128</v>
      </c>
    </row>
    <row r="52" spans="1:6" x14ac:dyDescent="0.25">
      <c r="A52" t="s">
        <v>205</v>
      </c>
      <c r="B52">
        <v>1817731</v>
      </c>
      <c r="C52">
        <v>340076</v>
      </c>
      <c r="D52" t="s">
        <v>203</v>
      </c>
      <c r="E52" t="s">
        <v>143</v>
      </c>
      <c r="F52" t="s">
        <v>128</v>
      </c>
    </row>
    <row r="53" spans="1:6" x14ac:dyDescent="0.25">
      <c r="A53" t="s">
        <v>206</v>
      </c>
      <c r="B53">
        <v>1817734</v>
      </c>
      <c r="C53">
        <v>340087</v>
      </c>
      <c r="D53" t="s">
        <v>203</v>
      </c>
      <c r="E53" t="s">
        <v>143</v>
      </c>
      <c r="F53" t="s">
        <v>128</v>
      </c>
    </row>
    <row r="54" spans="1:6" x14ac:dyDescent="0.25">
      <c r="A54" t="s">
        <v>207</v>
      </c>
      <c r="B54">
        <v>1817732</v>
      </c>
      <c r="C54">
        <v>340077</v>
      </c>
      <c r="D54" t="s">
        <v>203</v>
      </c>
      <c r="E54" t="s">
        <v>143</v>
      </c>
      <c r="F54" t="s">
        <v>128</v>
      </c>
    </row>
    <row r="55" spans="1:6" x14ac:dyDescent="0.25">
      <c r="A55" t="s">
        <v>208</v>
      </c>
      <c r="B55">
        <v>1817735</v>
      </c>
      <c r="C55">
        <v>340096</v>
      </c>
      <c r="D55" t="s">
        <v>203</v>
      </c>
      <c r="E55" t="s">
        <v>143</v>
      </c>
      <c r="F55" t="s">
        <v>128</v>
      </c>
    </row>
    <row r="56" spans="1:6" x14ac:dyDescent="0.25">
      <c r="A56" t="s">
        <v>209</v>
      </c>
      <c r="B56">
        <v>1817736</v>
      </c>
      <c r="C56">
        <v>340097</v>
      </c>
      <c r="D56" t="s">
        <v>203</v>
      </c>
      <c r="E56" t="s">
        <v>143</v>
      </c>
      <c r="F56" t="s">
        <v>128</v>
      </c>
    </row>
    <row r="57" spans="1:6" x14ac:dyDescent="0.25">
      <c r="A57" t="s">
        <v>210</v>
      </c>
      <c r="B57">
        <v>1817737</v>
      </c>
      <c r="C57">
        <v>340098</v>
      </c>
      <c r="D57" t="s">
        <v>203</v>
      </c>
      <c r="E57" t="s">
        <v>143</v>
      </c>
      <c r="F57" t="s">
        <v>128</v>
      </c>
    </row>
    <row r="58" spans="1:6" x14ac:dyDescent="0.25">
      <c r="A58" t="s">
        <v>211</v>
      </c>
      <c r="B58">
        <v>181865</v>
      </c>
      <c r="C58">
        <v>340314</v>
      </c>
      <c r="D58" t="s">
        <v>212</v>
      </c>
      <c r="E58" t="s">
        <v>179</v>
      </c>
      <c r="F58" t="s">
        <v>137</v>
      </c>
    </row>
    <row r="59" spans="1:6" x14ac:dyDescent="0.25">
      <c r="A59" t="s">
        <v>213</v>
      </c>
      <c r="B59">
        <v>181813</v>
      </c>
      <c r="C59">
        <v>340316</v>
      </c>
      <c r="D59" t="s">
        <v>212</v>
      </c>
      <c r="E59" t="s">
        <v>179</v>
      </c>
      <c r="F59" t="s">
        <v>137</v>
      </c>
    </row>
    <row r="60" spans="1:6" x14ac:dyDescent="0.25">
      <c r="A60" t="s">
        <v>214</v>
      </c>
      <c r="B60">
        <v>181802</v>
      </c>
      <c r="C60">
        <v>340317</v>
      </c>
      <c r="D60" t="s">
        <v>212</v>
      </c>
      <c r="E60" t="s">
        <v>179</v>
      </c>
      <c r="F60" t="s">
        <v>137</v>
      </c>
    </row>
    <row r="61" spans="1:6" x14ac:dyDescent="0.25">
      <c r="A61" t="s">
        <v>215</v>
      </c>
      <c r="B61">
        <v>181771</v>
      </c>
      <c r="C61">
        <v>340078</v>
      </c>
      <c r="D61" t="s">
        <v>215</v>
      </c>
      <c r="E61" t="s">
        <v>143</v>
      </c>
      <c r="F61" t="s">
        <v>128</v>
      </c>
    </row>
    <row r="62" spans="1:6" x14ac:dyDescent="0.25">
      <c r="A62" t="s">
        <v>216</v>
      </c>
      <c r="B62">
        <v>181838</v>
      </c>
      <c r="C62">
        <v>340249</v>
      </c>
      <c r="D62" t="s">
        <v>216</v>
      </c>
      <c r="E62" t="s">
        <v>194</v>
      </c>
      <c r="F62" t="s">
        <v>137</v>
      </c>
    </row>
    <row r="63" spans="1:6" x14ac:dyDescent="0.25">
      <c r="A63" t="s">
        <v>217</v>
      </c>
      <c r="B63">
        <v>181843</v>
      </c>
      <c r="C63">
        <v>340497</v>
      </c>
      <c r="D63" t="s">
        <v>218</v>
      </c>
      <c r="E63" t="s">
        <v>149</v>
      </c>
      <c r="F63" t="s">
        <v>150</v>
      </c>
    </row>
    <row r="64" spans="1:6" x14ac:dyDescent="0.25">
      <c r="A64" t="s">
        <v>219</v>
      </c>
      <c r="B64">
        <v>181844</v>
      </c>
      <c r="C64">
        <v>340498</v>
      </c>
      <c r="D64" t="s">
        <v>218</v>
      </c>
      <c r="E64" t="s">
        <v>149</v>
      </c>
      <c r="F64" t="s">
        <v>150</v>
      </c>
    </row>
    <row r="65" spans="1:6" x14ac:dyDescent="0.25">
      <c r="A65" t="s">
        <v>220</v>
      </c>
      <c r="B65">
        <v>181685</v>
      </c>
      <c r="C65">
        <v>340502</v>
      </c>
      <c r="D65" t="s">
        <v>218</v>
      </c>
      <c r="E65" t="s">
        <v>149</v>
      </c>
      <c r="F65" t="s">
        <v>150</v>
      </c>
    </row>
    <row r="66" spans="1:6" x14ac:dyDescent="0.25">
      <c r="A66" t="s">
        <v>131</v>
      </c>
      <c r="B66">
        <v>181619</v>
      </c>
      <c r="D66" t="s">
        <v>221</v>
      </c>
      <c r="E66" t="s">
        <v>222</v>
      </c>
      <c r="F66" t="s">
        <v>128</v>
      </c>
    </row>
    <row r="67" spans="1:6" x14ac:dyDescent="0.25">
      <c r="A67" t="s">
        <v>223</v>
      </c>
      <c r="B67">
        <v>1816194</v>
      </c>
      <c r="C67">
        <v>340109</v>
      </c>
      <c r="D67" t="s">
        <v>221</v>
      </c>
      <c r="E67" t="s">
        <v>222</v>
      </c>
      <c r="F67" t="s">
        <v>128</v>
      </c>
    </row>
    <row r="68" spans="1:6" x14ac:dyDescent="0.25">
      <c r="A68" t="s">
        <v>224</v>
      </c>
      <c r="B68">
        <v>1816191</v>
      </c>
      <c r="C68">
        <v>340034</v>
      </c>
      <c r="D68" t="s">
        <v>221</v>
      </c>
      <c r="E68" t="s">
        <v>222</v>
      </c>
      <c r="F68" t="s">
        <v>128</v>
      </c>
    </row>
    <row r="69" spans="1:6" x14ac:dyDescent="0.25">
      <c r="A69" t="s">
        <v>225</v>
      </c>
      <c r="B69">
        <v>1816192</v>
      </c>
      <c r="C69">
        <v>340045</v>
      </c>
      <c r="D69" t="s">
        <v>221</v>
      </c>
      <c r="E69" t="s">
        <v>222</v>
      </c>
      <c r="F69" t="s">
        <v>128</v>
      </c>
    </row>
    <row r="70" spans="1:6" x14ac:dyDescent="0.25">
      <c r="A70" t="s">
        <v>226</v>
      </c>
      <c r="B70">
        <v>1816193</v>
      </c>
      <c r="C70">
        <v>340048</v>
      </c>
      <c r="D70" t="s">
        <v>221</v>
      </c>
      <c r="E70" t="s">
        <v>222</v>
      </c>
      <c r="F70" t="s">
        <v>128</v>
      </c>
    </row>
    <row r="71" spans="1:6" x14ac:dyDescent="0.25">
      <c r="A71" t="s">
        <v>366</v>
      </c>
      <c r="B71">
        <v>181809</v>
      </c>
      <c r="C71">
        <v>340296</v>
      </c>
      <c r="D71" t="s">
        <v>367</v>
      </c>
      <c r="E71" t="s">
        <v>176</v>
      </c>
      <c r="F71" t="s">
        <v>137</v>
      </c>
    </row>
    <row r="72" spans="1:6" x14ac:dyDescent="0.25">
      <c r="A72" t="s">
        <v>131</v>
      </c>
      <c r="B72">
        <v>181831</v>
      </c>
      <c r="D72" t="s">
        <v>227</v>
      </c>
      <c r="E72" t="s">
        <v>149</v>
      </c>
      <c r="F72" t="s">
        <v>150</v>
      </c>
    </row>
    <row r="73" spans="1:6" x14ac:dyDescent="0.25">
      <c r="A73" t="s">
        <v>228</v>
      </c>
      <c r="B73">
        <v>1818311</v>
      </c>
      <c r="C73">
        <v>340500</v>
      </c>
      <c r="D73" t="s">
        <v>227</v>
      </c>
      <c r="E73" t="s">
        <v>149</v>
      </c>
      <c r="F73" t="s">
        <v>150</v>
      </c>
    </row>
    <row r="74" spans="1:6" x14ac:dyDescent="0.25">
      <c r="A74" t="s">
        <v>229</v>
      </c>
      <c r="B74">
        <v>181671</v>
      </c>
      <c r="C74">
        <v>340515</v>
      </c>
      <c r="D74" t="s">
        <v>227</v>
      </c>
      <c r="E74" t="s">
        <v>149</v>
      </c>
      <c r="F74" t="s">
        <v>150</v>
      </c>
    </row>
    <row r="75" spans="1:6" x14ac:dyDescent="0.25">
      <c r="A75" t="s">
        <v>230</v>
      </c>
      <c r="B75">
        <v>1818312</v>
      </c>
      <c r="C75">
        <v>340512</v>
      </c>
      <c r="D75" t="s">
        <v>227</v>
      </c>
      <c r="E75" t="s">
        <v>149</v>
      </c>
      <c r="F75" t="s">
        <v>150</v>
      </c>
    </row>
    <row r="76" spans="1:6" x14ac:dyDescent="0.25">
      <c r="A76" t="s">
        <v>231</v>
      </c>
      <c r="B76">
        <v>181752</v>
      </c>
      <c r="C76">
        <v>340252</v>
      </c>
      <c r="D76" t="s">
        <v>231</v>
      </c>
      <c r="E76" t="s">
        <v>194</v>
      </c>
      <c r="F76" t="s">
        <v>137</v>
      </c>
    </row>
    <row r="77" spans="1:6" x14ac:dyDescent="0.25">
      <c r="A77" t="s">
        <v>232</v>
      </c>
      <c r="B77">
        <v>181667</v>
      </c>
      <c r="C77">
        <v>340601</v>
      </c>
      <c r="D77" t="s">
        <v>232</v>
      </c>
      <c r="E77" t="s">
        <v>194</v>
      </c>
      <c r="F77" t="s">
        <v>137</v>
      </c>
    </row>
    <row r="78" spans="1:6" x14ac:dyDescent="0.25">
      <c r="A78" t="s">
        <v>233</v>
      </c>
      <c r="B78">
        <v>181673</v>
      </c>
      <c r="C78">
        <v>340301</v>
      </c>
      <c r="D78" t="s">
        <v>233</v>
      </c>
      <c r="E78" t="s">
        <v>136</v>
      </c>
      <c r="F78" t="s">
        <v>137</v>
      </c>
    </row>
    <row r="79" spans="1:6" x14ac:dyDescent="0.25">
      <c r="A79" t="s">
        <v>234</v>
      </c>
      <c r="B79">
        <v>181649</v>
      </c>
      <c r="C79">
        <v>340525</v>
      </c>
      <c r="D79" t="s">
        <v>235</v>
      </c>
      <c r="E79" t="s">
        <v>199</v>
      </c>
      <c r="F79" t="s">
        <v>150</v>
      </c>
    </row>
    <row r="80" spans="1:6" x14ac:dyDescent="0.25">
      <c r="A80" t="s">
        <v>236</v>
      </c>
      <c r="B80">
        <v>181743</v>
      </c>
      <c r="C80">
        <v>340527</v>
      </c>
      <c r="D80" t="s">
        <v>235</v>
      </c>
      <c r="E80" t="s">
        <v>199</v>
      </c>
      <c r="F80" t="s">
        <v>150</v>
      </c>
    </row>
    <row r="81" spans="1:6" x14ac:dyDescent="0.25">
      <c r="A81" t="s">
        <v>237</v>
      </c>
      <c r="B81">
        <v>181855</v>
      </c>
      <c r="C81">
        <v>340531</v>
      </c>
      <c r="D81" t="s">
        <v>235</v>
      </c>
      <c r="E81" t="s">
        <v>199</v>
      </c>
      <c r="F81" t="s">
        <v>150</v>
      </c>
    </row>
    <row r="82" spans="1:6" x14ac:dyDescent="0.25">
      <c r="A82" t="s">
        <v>238</v>
      </c>
      <c r="B82">
        <v>181624</v>
      </c>
      <c r="C82">
        <v>340542</v>
      </c>
      <c r="D82" t="s">
        <v>235</v>
      </c>
      <c r="E82" t="s">
        <v>199</v>
      </c>
      <c r="F82" t="s">
        <v>150</v>
      </c>
    </row>
    <row r="83" spans="1:6" x14ac:dyDescent="0.25">
      <c r="A83" t="s">
        <v>239</v>
      </c>
      <c r="B83">
        <v>181795</v>
      </c>
      <c r="C83" t="s">
        <v>240</v>
      </c>
      <c r="D83" t="s">
        <v>235</v>
      </c>
      <c r="E83" t="s">
        <v>199</v>
      </c>
      <c r="F83" t="s">
        <v>150</v>
      </c>
    </row>
    <row r="84" spans="1:6" x14ac:dyDescent="0.25">
      <c r="A84" t="s">
        <v>241</v>
      </c>
      <c r="B84">
        <v>181817</v>
      </c>
      <c r="C84" t="s">
        <v>242</v>
      </c>
      <c r="D84" t="s">
        <v>235</v>
      </c>
      <c r="E84" t="s">
        <v>199</v>
      </c>
      <c r="F84" t="s">
        <v>150</v>
      </c>
    </row>
    <row r="85" spans="1:6" x14ac:dyDescent="0.25">
      <c r="A85" t="s">
        <v>243</v>
      </c>
      <c r="B85">
        <v>181860</v>
      </c>
      <c r="C85">
        <v>340552</v>
      </c>
      <c r="D85" t="s">
        <v>235</v>
      </c>
      <c r="E85" t="s">
        <v>199</v>
      </c>
      <c r="F85" t="s">
        <v>150</v>
      </c>
    </row>
    <row r="86" spans="1:6" x14ac:dyDescent="0.25">
      <c r="A86" t="s">
        <v>244</v>
      </c>
      <c r="B86">
        <v>181790</v>
      </c>
      <c r="C86">
        <v>340375</v>
      </c>
      <c r="D86" t="s">
        <v>245</v>
      </c>
      <c r="E86" t="s">
        <v>246</v>
      </c>
      <c r="F86" t="s">
        <v>140</v>
      </c>
    </row>
    <row r="87" spans="1:6" x14ac:dyDescent="0.25">
      <c r="A87" t="s">
        <v>247</v>
      </c>
      <c r="B87">
        <v>181815</v>
      </c>
      <c r="C87">
        <v>340376</v>
      </c>
      <c r="D87" t="s">
        <v>245</v>
      </c>
      <c r="E87" t="s">
        <v>246</v>
      </c>
      <c r="F87" t="s">
        <v>140</v>
      </c>
    </row>
    <row r="88" spans="1:6" x14ac:dyDescent="0.25">
      <c r="A88" t="s">
        <v>248</v>
      </c>
      <c r="B88">
        <v>181807</v>
      </c>
      <c r="C88">
        <v>340377</v>
      </c>
      <c r="D88" t="s">
        <v>245</v>
      </c>
      <c r="E88" t="s">
        <v>246</v>
      </c>
      <c r="F88" t="s">
        <v>140</v>
      </c>
    </row>
    <row r="89" spans="1:6" x14ac:dyDescent="0.25">
      <c r="A89" t="s">
        <v>249</v>
      </c>
      <c r="B89">
        <v>181859</v>
      </c>
      <c r="C89">
        <v>340333</v>
      </c>
      <c r="D89" t="s">
        <v>245</v>
      </c>
      <c r="E89" t="s">
        <v>246</v>
      </c>
      <c r="F89" t="s">
        <v>140</v>
      </c>
    </row>
    <row r="90" spans="1:6" x14ac:dyDescent="0.25">
      <c r="A90" t="s">
        <v>250</v>
      </c>
      <c r="B90">
        <v>181779</v>
      </c>
      <c r="C90">
        <v>340378</v>
      </c>
      <c r="D90" t="s">
        <v>245</v>
      </c>
      <c r="E90" t="s">
        <v>246</v>
      </c>
      <c r="F90" t="s">
        <v>140</v>
      </c>
    </row>
    <row r="91" spans="1:6" x14ac:dyDescent="0.25">
      <c r="A91" t="s">
        <v>251</v>
      </c>
      <c r="B91">
        <v>181622</v>
      </c>
      <c r="C91">
        <v>340334</v>
      </c>
      <c r="D91" t="s">
        <v>245</v>
      </c>
      <c r="E91" t="s">
        <v>246</v>
      </c>
      <c r="F91" t="s">
        <v>140</v>
      </c>
    </row>
    <row r="92" spans="1:6" x14ac:dyDescent="0.25">
      <c r="A92" t="s">
        <v>252</v>
      </c>
      <c r="B92">
        <v>181798</v>
      </c>
      <c r="C92">
        <v>340382</v>
      </c>
      <c r="D92" t="s">
        <v>245</v>
      </c>
      <c r="E92" t="s">
        <v>246</v>
      </c>
      <c r="F92" t="s">
        <v>140</v>
      </c>
    </row>
    <row r="93" spans="1:6" x14ac:dyDescent="0.25">
      <c r="A93" t="s">
        <v>253</v>
      </c>
      <c r="B93">
        <v>181770</v>
      </c>
      <c r="C93">
        <v>340390</v>
      </c>
      <c r="D93" t="s">
        <v>245</v>
      </c>
      <c r="E93" t="s">
        <v>246</v>
      </c>
      <c r="F93" t="s">
        <v>140</v>
      </c>
    </row>
    <row r="94" spans="1:6" x14ac:dyDescent="0.25">
      <c r="A94" t="s">
        <v>254</v>
      </c>
      <c r="B94">
        <v>181733</v>
      </c>
      <c r="C94">
        <v>340342</v>
      </c>
      <c r="D94" t="s">
        <v>245</v>
      </c>
      <c r="E94" t="s">
        <v>246</v>
      </c>
      <c r="F94" t="s">
        <v>140</v>
      </c>
    </row>
    <row r="95" spans="1:6" x14ac:dyDescent="0.25">
      <c r="A95" t="s">
        <v>255</v>
      </c>
      <c r="B95">
        <v>181610</v>
      </c>
      <c r="C95">
        <v>340032</v>
      </c>
      <c r="D95" t="s">
        <v>256</v>
      </c>
      <c r="E95" t="s">
        <v>222</v>
      </c>
      <c r="F95" t="s">
        <v>128</v>
      </c>
    </row>
    <row r="96" spans="1:6" x14ac:dyDescent="0.25">
      <c r="A96" t="s">
        <v>257</v>
      </c>
      <c r="B96">
        <v>181605</v>
      </c>
      <c r="C96">
        <v>340035</v>
      </c>
      <c r="D96" t="s">
        <v>256</v>
      </c>
      <c r="E96" t="s">
        <v>222</v>
      </c>
      <c r="F96" t="s">
        <v>128</v>
      </c>
    </row>
    <row r="97" spans="1:6" x14ac:dyDescent="0.25">
      <c r="A97" t="s">
        <v>258</v>
      </c>
      <c r="B97">
        <v>181861</v>
      </c>
      <c r="C97">
        <v>340043</v>
      </c>
      <c r="D97" t="s">
        <v>256</v>
      </c>
      <c r="E97" t="s">
        <v>222</v>
      </c>
      <c r="F97" t="s">
        <v>128</v>
      </c>
    </row>
    <row r="98" spans="1:6" x14ac:dyDescent="0.25">
      <c r="A98" t="s">
        <v>259</v>
      </c>
      <c r="B98">
        <v>181772</v>
      </c>
      <c r="C98">
        <v>340057</v>
      </c>
      <c r="D98" t="s">
        <v>256</v>
      </c>
      <c r="E98" t="s">
        <v>222</v>
      </c>
      <c r="F98" t="s">
        <v>128</v>
      </c>
    </row>
    <row r="99" spans="1:6" x14ac:dyDescent="0.25">
      <c r="A99" t="s">
        <v>260</v>
      </c>
      <c r="B99">
        <v>181609</v>
      </c>
      <c r="C99">
        <v>340058</v>
      </c>
      <c r="D99" t="s">
        <v>256</v>
      </c>
      <c r="E99" t="s">
        <v>222</v>
      </c>
      <c r="F99" t="s">
        <v>128</v>
      </c>
    </row>
    <row r="100" spans="1:6" x14ac:dyDescent="0.25">
      <c r="A100" t="s">
        <v>261</v>
      </c>
      <c r="B100">
        <v>181763</v>
      </c>
      <c r="C100">
        <v>340059</v>
      </c>
      <c r="D100" t="s">
        <v>256</v>
      </c>
      <c r="E100" t="s">
        <v>222</v>
      </c>
      <c r="F100" t="s">
        <v>128</v>
      </c>
    </row>
    <row r="101" spans="1:6" x14ac:dyDescent="0.25">
      <c r="A101" t="s">
        <v>131</v>
      </c>
      <c r="B101">
        <v>181621</v>
      </c>
      <c r="D101" t="s">
        <v>262</v>
      </c>
      <c r="E101" t="s">
        <v>179</v>
      </c>
      <c r="F101" t="s">
        <v>137</v>
      </c>
    </row>
    <row r="102" spans="1:6" x14ac:dyDescent="0.25">
      <c r="A102" t="s">
        <v>263</v>
      </c>
      <c r="B102">
        <v>1816211</v>
      </c>
      <c r="C102">
        <v>340208</v>
      </c>
      <c r="D102" t="s">
        <v>262</v>
      </c>
      <c r="E102" t="s">
        <v>179</v>
      </c>
      <c r="F102" t="s">
        <v>137</v>
      </c>
    </row>
    <row r="103" spans="1:6" x14ac:dyDescent="0.25">
      <c r="A103" t="s">
        <v>264</v>
      </c>
      <c r="B103">
        <v>1816212</v>
      </c>
      <c r="C103">
        <v>340210</v>
      </c>
      <c r="D103" t="s">
        <v>262</v>
      </c>
      <c r="E103" t="s">
        <v>179</v>
      </c>
      <c r="F103" t="s">
        <v>137</v>
      </c>
    </row>
    <row r="104" spans="1:6" x14ac:dyDescent="0.25">
      <c r="A104" t="s">
        <v>265</v>
      </c>
      <c r="B104">
        <v>1816213</v>
      </c>
      <c r="C104">
        <v>340211</v>
      </c>
      <c r="D104" t="s">
        <v>262</v>
      </c>
      <c r="E104" t="s">
        <v>179</v>
      </c>
      <c r="F104" t="s">
        <v>137</v>
      </c>
    </row>
    <row r="105" spans="1:6" x14ac:dyDescent="0.25">
      <c r="A105" t="s">
        <v>266</v>
      </c>
      <c r="B105">
        <v>1816214</v>
      </c>
      <c r="C105">
        <v>340212</v>
      </c>
      <c r="D105" t="s">
        <v>262</v>
      </c>
      <c r="E105" t="s">
        <v>179</v>
      </c>
      <c r="F105" t="s">
        <v>137</v>
      </c>
    </row>
    <row r="106" spans="1:6" x14ac:dyDescent="0.25">
      <c r="A106" t="s">
        <v>267</v>
      </c>
      <c r="B106">
        <v>1816215</v>
      </c>
      <c r="C106">
        <v>340230</v>
      </c>
      <c r="D106" t="s">
        <v>262</v>
      </c>
      <c r="E106" t="s">
        <v>179</v>
      </c>
      <c r="F106" t="s">
        <v>137</v>
      </c>
    </row>
    <row r="107" spans="1:6" x14ac:dyDescent="0.25">
      <c r="A107" t="s">
        <v>268</v>
      </c>
      <c r="B107">
        <v>1816216</v>
      </c>
      <c r="C107">
        <v>340231</v>
      </c>
      <c r="D107" t="s">
        <v>262</v>
      </c>
      <c r="E107" t="s">
        <v>179</v>
      </c>
      <c r="F107" t="s">
        <v>137</v>
      </c>
    </row>
    <row r="108" spans="1:6" x14ac:dyDescent="0.25">
      <c r="A108" t="s">
        <v>269</v>
      </c>
      <c r="B108">
        <v>1816217</v>
      </c>
      <c r="C108">
        <v>340232</v>
      </c>
      <c r="D108" t="s">
        <v>262</v>
      </c>
      <c r="E108" t="s">
        <v>179</v>
      </c>
      <c r="F108" t="s">
        <v>137</v>
      </c>
    </row>
    <row r="109" spans="1:6" x14ac:dyDescent="0.25">
      <c r="A109" t="s">
        <v>270</v>
      </c>
      <c r="B109">
        <v>1816218</v>
      </c>
      <c r="C109">
        <v>340233</v>
      </c>
      <c r="D109" t="s">
        <v>262</v>
      </c>
      <c r="E109" t="s">
        <v>179</v>
      </c>
      <c r="F109" t="s">
        <v>137</v>
      </c>
    </row>
    <row r="110" spans="1:6" x14ac:dyDescent="0.25">
      <c r="A110" t="s">
        <v>271</v>
      </c>
      <c r="B110">
        <v>1816219</v>
      </c>
      <c r="C110">
        <v>340236</v>
      </c>
      <c r="D110" t="s">
        <v>262</v>
      </c>
      <c r="E110" t="s">
        <v>179</v>
      </c>
      <c r="F110" t="s">
        <v>137</v>
      </c>
    </row>
    <row r="111" spans="1:6" x14ac:dyDescent="0.25">
      <c r="A111" t="s">
        <v>131</v>
      </c>
      <c r="B111">
        <v>181617</v>
      </c>
      <c r="D111" t="s">
        <v>272</v>
      </c>
      <c r="E111" t="s">
        <v>127</v>
      </c>
      <c r="F111" t="s">
        <v>128</v>
      </c>
    </row>
    <row r="112" spans="1:6" x14ac:dyDescent="0.25">
      <c r="A112" t="s">
        <v>273</v>
      </c>
      <c r="B112">
        <v>1816171</v>
      </c>
      <c r="C112">
        <v>340140</v>
      </c>
      <c r="D112" t="s">
        <v>272</v>
      </c>
      <c r="E112" t="s">
        <v>127</v>
      </c>
      <c r="F112" t="s">
        <v>128</v>
      </c>
    </row>
    <row r="113" spans="1:6" x14ac:dyDescent="0.25">
      <c r="A113" t="s">
        <v>274</v>
      </c>
      <c r="B113">
        <v>1816172</v>
      </c>
      <c r="C113">
        <v>340141</v>
      </c>
      <c r="D113" t="s">
        <v>272</v>
      </c>
      <c r="E113" t="s">
        <v>127</v>
      </c>
      <c r="F113" t="s">
        <v>128</v>
      </c>
    </row>
    <row r="114" spans="1:6" x14ac:dyDescent="0.25">
      <c r="A114" t="s">
        <v>131</v>
      </c>
      <c r="B114">
        <v>181713</v>
      </c>
      <c r="D114" t="s">
        <v>275</v>
      </c>
      <c r="E114" t="s">
        <v>183</v>
      </c>
      <c r="F114" t="s">
        <v>140</v>
      </c>
    </row>
    <row r="115" spans="1:6" x14ac:dyDescent="0.25">
      <c r="A115" t="s">
        <v>183</v>
      </c>
      <c r="B115">
        <v>1817131</v>
      </c>
      <c r="C115">
        <v>340328</v>
      </c>
      <c r="D115" t="s">
        <v>275</v>
      </c>
      <c r="E115" t="s">
        <v>183</v>
      </c>
      <c r="F115" t="s">
        <v>140</v>
      </c>
    </row>
    <row r="116" spans="1:6" x14ac:dyDescent="0.25">
      <c r="A116" t="s">
        <v>276</v>
      </c>
      <c r="B116">
        <v>1817132</v>
      </c>
      <c r="C116">
        <v>340337</v>
      </c>
      <c r="D116" t="s">
        <v>275</v>
      </c>
      <c r="E116" t="s">
        <v>183</v>
      </c>
      <c r="F116" t="s">
        <v>140</v>
      </c>
    </row>
    <row r="117" spans="1:6" x14ac:dyDescent="0.25">
      <c r="A117" t="s">
        <v>277</v>
      </c>
      <c r="B117">
        <v>1817133</v>
      </c>
      <c r="C117">
        <v>340347</v>
      </c>
      <c r="D117" t="s">
        <v>275</v>
      </c>
      <c r="E117" t="s">
        <v>183</v>
      </c>
      <c r="F117" t="s">
        <v>140</v>
      </c>
    </row>
    <row r="118" spans="1:6" x14ac:dyDescent="0.25">
      <c r="A118" t="s">
        <v>278</v>
      </c>
      <c r="B118">
        <v>1817134</v>
      </c>
      <c r="C118">
        <v>340349</v>
      </c>
      <c r="D118" t="s">
        <v>275</v>
      </c>
      <c r="E118" t="s">
        <v>183</v>
      </c>
      <c r="F118" t="s">
        <v>140</v>
      </c>
    </row>
    <row r="119" spans="1:6" x14ac:dyDescent="0.25">
      <c r="A119" t="s">
        <v>279</v>
      </c>
      <c r="B119">
        <v>1817135</v>
      </c>
      <c r="C119">
        <v>340350</v>
      </c>
      <c r="D119" t="s">
        <v>275</v>
      </c>
      <c r="E119" t="s">
        <v>183</v>
      </c>
      <c r="F119" t="s">
        <v>140</v>
      </c>
    </row>
    <row r="120" spans="1:6" x14ac:dyDescent="0.25">
      <c r="A120" t="s">
        <v>280</v>
      </c>
      <c r="B120">
        <v>1817136</v>
      </c>
      <c r="C120">
        <v>340354</v>
      </c>
      <c r="D120" t="s">
        <v>275</v>
      </c>
      <c r="E120" t="s">
        <v>183</v>
      </c>
      <c r="F120" t="s">
        <v>140</v>
      </c>
    </row>
    <row r="121" spans="1:6" x14ac:dyDescent="0.25">
      <c r="A121" t="s">
        <v>281</v>
      </c>
      <c r="B121">
        <v>1816792</v>
      </c>
      <c r="C121">
        <v>340414</v>
      </c>
      <c r="D121" t="s">
        <v>282</v>
      </c>
      <c r="E121" t="s">
        <v>283</v>
      </c>
      <c r="F121" t="s">
        <v>140</v>
      </c>
    </row>
    <row r="122" spans="1:6" x14ac:dyDescent="0.25">
      <c r="A122" t="s">
        <v>284</v>
      </c>
      <c r="B122">
        <v>1816791</v>
      </c>
      <c r="C122">
        <v>340410</v>
      </c>
      <c r="D122" t="s">
        <v>282</v>
      </c>
      <c r="E122" t="s">
        <v>283</v>
      </c>
      <c r="F122" t="s">
        <v>140</v>
      </c>
    </row>
    <row r="123" spans="1:6" x14ac:dyDescent="0.25">
      <c r="A123" t="s">
        <v>285</v>
      </c>
      <c r="B123">
        <v>181820</v>
      </c>
      <c r="C123">
        <v>340304</v>
      </c>
      <c r="D123" t="s">
        <v>285</v>
      </c>
      <c r="E123" t="s">
        <v>136</v>
      </c>
      <c r="F123" t="s">
        <v>137</v>
      </c>
    </row>
    <row r="124" spans="1:6" x14ac:dyDescent="0.25">
      <c r="A124" t="s">
        <v>291</v>
      </c>
      <c r="B124">
        <v>181856</v>
      </c>
      <c r="C124">
        <v>340305</v>
      </c>
      <c r="D124" t="s">
        <v>291</v>
      </c>
      <c r="E124" t="s">
        <v>136</v>
      </c>
      <c r="F124" t="s">
        <v>137</v>
      </c>
    </row>
    <row r="125" spans="1:6" x14ac:dyDescent="0.25">
      <c r="A125" t="s">
        <v>292</v>
      </c>
      <c r="B125">
        <v>1817201</v>
      </c>
      <c r="C125">
        <v>340306</v>
      </c>
      <c r="D125" t="s">
        <v>293</v>
      </c>
      <c r="E125" t="s">
        <v>136</v>
      </c>
      <c r="F125" t="s">
        <v>137</v>
      </c>
    </row>
    <row r="126" spans="1:6" x14ac:dyDescent="0.25">
      <c r="A126" t="s">
        <v>294</v>
      </c>
      <c r="B126">
        <v>1817202</v>
      </c>
      <c r="C126">
        <v>340307</v>
      </c>
      <c r="D126" t="s">
        <v>293</v>
      </c>
      <c r="E126" t="s">
        <v>136</v>
      </c>
      <c r="F126" t="s">
        <v>137</v>
      </c>
    </row>
    <row r="127" spans="1:6" x14ac:dyDescent="0.25">
      <c r="A127" t="s">
        <v>295</v>
      </c>
      <c r="B127">
        <v>1817203</v>
      </c>
      <c r="C127">
        <v>340323</v>
      </c>
      <c r="D127" t="s">
        <v>293</v>
      </c>
      <c r="E127" t="s">
        <v>136</v>
      </c>
      <c r="F127" t="s">
        <v>137</v>
      </c>
    </row>
    <row r="128" spans="1:6" x14ac:dyDescent="0.25">
      <c r="A128" t="s">
        <v>296</v>
      </c>
      <c r="B128">
        <v>1817204</v>
      </c>
      <c r="C128">
        <v>340327</v>
      </c>
      <c r="D128" t="s">
        <v>293</v>
      </c>
      <c r="E128" t="s">
        <v>136</v>
      </c>
      <c r="F128" t="s">
        <v>137</v>
      </c>
    </row>
    <row r="129" spans="1:6" x14ac:dyDescent="0.25">
      <c r="A129" t="s">
        <v>131</v>
      </c>
      <c r="B129">
        <v>181720</v>
      </c>
      <c r="D129" t="s">
        <v>293</v>
      </c>
      <c r="E129" t="s">
        <v>136</v>
      </c>
      <c r="F129" t="s">
        <v>137</v>
      </c>
    </row>
    <row r="130" spans="1:6" x14ac:dyDescent="0.25">
      <c r="A130" t="s">
        <v>297</v>
      </c>
      <c r="B130">
        <v>181758</v>
      </c>
      <c r="C130">
        <v>340613</v>
      </c>
      <c r="D130" t="s">
        <v>297</v>
      </c>
      <c r="E130" t="s">
        <v>194</v>
      </c>
      <c r="F130" t="s">
        <v>137</v>
      </c>
    </row>
    <row r="131" spans="1:6" x14ac:dyDescent="0.25">
      <c r="A131" t="s">
        <v>298</v>
      </c>
      <c r="B131">
        <v>181868</v>
      </c>
      <c r="C131">
        <v>340534</v>
      </c>
      <c r="D131" t="s">
        <v>298</v>
      </c>
      <c r="E131" t="s">
        <v>199</v>
      </c>
      <c r="F131" t="s">
        <v>150</v>
      </c>
    </row>
    <row r="132" spans="1:6" x14ac:dyDescent="0.25">
      <c r="A132" t="s">
        <v>299</v>
      </c>
      <c r="B132">
        <v>181839</v>
      </c>
      <c r="C132">
        <v>340535</v>
      </c>
      <c r="D132" t="s">
        <v>299</v>
      </c>
      <c r="E132" t="s">
        <v>199</v>
      </c>
      <c r="F132" t="s">
        <v>150</v>
      </c>
    </row>
    <row r="133" spans="1:6" x14ac:dyDescent="0.25">
      <c r="A133" t="s">
        <v>300</v>
      </c>
      <c r="B133">
        <v>181862</v>
      </c>
      <c r="C133">
        <v>340038</v>
      </c>
      <c r="D133" t="s">
        <v>301</v>
      </c>
      <c r="E133" t="s">
        <v>222</v>
      </c>
      <c r="F133" t="s">
        <v>128</v>
      </c>
    </row>
    <row r="134" spans="1:6" x14ac:dyDescent="0.25">
      <c r="A134" t="s">
        <v>302</v>
      </c>
      <c r="B134">
        <v>181635</v>
      </c>
      <c r="C134">
        <v>340040</v>
      </c>
      <c r="D134" t="s">
        <v>301</v>
      </c>
      <c r="E134" t="s">
        <v>222</v>
      </c>
      <c r="F134" t="s">
        <v>128</v>
      </c>
    </row>
    <row r="135" spans="1:6" x14ac:dyDescent="0.25">
      <c r="A135" t="s">
        <v>303</v>
      </c>
      <c r="B135">
        <v>181681</v>
      </c>
      <c r="C135">
        <v>340615</v>
      </c>
      <c r="D135" t="s">
        <v>301</v>
      </c>
      <c r="E135" t="s">
        <v>222</v>
      </c>
      <c r="F135" t="s">
        <v>128</v>
      </c>
    </row>
    <row r="136" spans="1:6" x14ac:dyDescent="0.25">
      <c r="A136" t="s">
        <v>304</v>
      </c>
      <c r="B136">
        <v>181863</v>
      </c>
      <c r="C136">
        <v>340069</v>
      </c>
      <c r="D136" t="s">
        <v>301</v>
      </c>
      <c r="E136" t="s">
        <v>222</v>
      </c>
      <c r="F136" t="s">
        <v>128</v>
      </c>
    </row>
    <row r="137" spans="1:6" x14ac:dyDescent="0.25">
      <c r="A137" t="s">
        <v>141</v>
      </c>
      <c r="B137">
        <v>181799</v>
      </c>
      <c r="C137">
        <v>340072</v>
      </c>
      <c r="D137" t="s">
        <v>142</v>
      </c>
      <c r="E137" t="s">
        <v>143</v>
      </c>
      <c r="F137" t="s">
        <v>128</v>
      </c>
    </row>
    <row r="138" spans="1:6" x14ac:dyDescent="0.25">
      <c r="A138" t="s">
        <v>144</v>
      </c>
      <c r="B138">
        <v>181702</v>
      </c>
      <c r="C138">
        <v>340088</v>
      </c>
      <c r="D138" t="s">
        <v>142</v>
      </c>
      <c r="E138" t="s">
        <v>143</v>
      </c>
      <c r="F138" t="s">
        <v>128</v>
      </c>
    </row>
    <row r="139" spans="1:6" x14ac:dyDescent="0.25">
      <c r="A139" t="s">
        <v>145</v>
      </c>
      <c r="B139">
        <v>181822</v>
      </c>
      <c r="C139">
        <v>340094</v>
      </c>
      <c r="D139" t="s">
        <v>142</v>
      </c>
      <c r="E139" t="s">
        <v>143</v>
      </c>
      <c r="F139" t="s">
        <v>128</v>
      </c>
    </row>
    <row r="140" spans="1:6" x14ac:dyDescent="0.25">
      <c r="A140" t="s">
        <v>146</v>
      </c>
      <c r="B140">
        <v>181787</v>
      </c>
      <c r="C140">
        <v>340099</v>
      </c>
      <c r="D140" t="s">
        <v>142</v>
      </c>
      <c r="E140" t="s">
        <v>143</v>
      </c>
      <c r="F140" t="s">
        <v>128</v>
      </c>
    </row>
    <row r="141" spans="1:6" x14ac:dyDescent="0.25">
      <c r="A141" t="s">
        <v>305</v>
      </c>
      <c r="B141">
        <v>181746</v>
      </c>
      <c r="C141">
        <v>340254</v>
      </c>
      <c r="D141" t="s">
        <v>305</v>
      </c>
      <c r="E141" t="s">
        <v>194</v>
      </c>
      <c r="F141" t="s">
        <v>137</v>
      </c>
    </row>
    <row r="142" spans="1:6" x14ac:dyDescent="0.25">
      <c r="A142" t="s">
        <v>306</v>
      </c>
      <c r="B142">
        <v>181708</v>
      </c>
      <c r="C142">
        <v>340441</v>
      </c>
      <c r="D142" t="s">
        <v>306</v>
      </c>
      <c r="E142" t="s">
        <v>174</v>
      </c>
      <c r="F142" t="s">
        <v>140</v>
      </c>
    </row>
    <row r="143" spans="1:6" x14ac:dyDescent="0.25">
      <c r="A143" t="s">
        <v>131</v>
      </c>
      <c r="B143">
        <v>181756</v>
      </c>
      <c r="D143" t="s">
        <v>307</v>
      </c>
      <c r="E143" t="s">
        <v>183</v>
      </c>
      <c r="F143" t="s">
        <v>140</v>
      </c>
    </row>
    <row r="144" spans="1:6" x14ac:dyDescent="0.25">
      <c r="A144" t="s">
        <v>308</v>
      </c>
      <c r="B144">
        <v>1817561</v>
      </c>
      <c r="C144">
        <v>340332</v>
      </c>
      <c r="D144" t="s">
        <v>307</v>
      </c>
      <c r="E144" t="s">
        <v>183</v>
      </c>
      <c r="F144" t="s">
        <v>140</v>
      </c>
    </row>
    <row r="145" spans="1:6" x14ac:dyDescent="0.25">
      <c r="A145" t="s">
        <v>309</v>
      </c>
      <c r="B145">
        <v>1817562</v>
      </c>
      <c r="C145">
        <v>340336</v>
      </c>
      <c r="D145" t="s">
        <v>307</v>
      </c>
      <c r="E145" t="s">
        <v>183</v>
      </c>
      <c r="F145" t="s">
        <v>140</v>
      </c>
    </row>
    <row r="146" spans="1:6" x14ac:dyDescent="0.25">
      <c r="A146" t="s">
        <v>310</v>
      </c>
      <c r="B146">
        <v>1817563</v>
      </c>
      <c r="C146">
        <v>340339</v>
      </c>
      <c r="D146" t="s">
        <v>307</v>
      </c>
      <c r="E146" t="s">
        <v>183</v>
      </c>
      <c r="F146" t="s">
        <v>140</v>
      </c>
    </row>
    <row r="147" spans="1:6" x14ac:dyDescent="0.25">
      <c r="A147" t="s">
        <v>311</v>
      </c>
      <c r="B147">
        <v>1817564</v>
      </c>
      <c r="C147">
        <v>340340</v>
      </c>
      <c r="D147" t="s">
        <v>307</v>
      </c>
      <c r="E147" t="s">
        <v>183</v>
      </c>
      <c r="F147" t="s">
        <v>140</v>
      </c>
    </row>
    <row r="148" spans="1:6" x14ac:dyDescent="0.25">
      <c r="A148" t="s">
        <v>312</v>
      </c>
      <c r="B148">
        <v>1817565</v>
      </c>
      <c r="C148">
        <v>340345</v>
      </c>
      <c r="D148" t="s">
        <v>307</v>
      </c>
      <c r="E148" t="s">
        <v>183</v>
      </c>
      <c r="F148" t="s">
        <v>140</v>
      </c>
    </row>
    <row r="149" spans="1:6" x14ac:dyDescent="0.25">
      <c r="A149" t="s">
        <v>313</v>
      </c>
      <c r="B149">
        <v>1817566</v>
      </c>
      <c r="C149">
        <v>340346</v>
      </c>
      <c r="D149" t="s">
        <v>307</v>
      </c>
      <c r="E149" t="s">
        <v>183</v>
      </c>
      <c r="F149" t="s">
        <v>140</v>
      </c>
    </row>
    <row r="150" spans="1:6" x14ac:dyDescent="0.25">
      <c r="A150" t="s">
        <v>314</v>
      </c>
      <c r="B150">
        <v>181686</v>
      </c>
      <c r="C150">
        <v>340171</v>
      </c>
      <c r="D150" t="s">
        <v>835</v>
      </c>
      <c r="E150" t="s">
        <v>315</v>
      </c>
      <c r="F150" t="s">
        <v>128</v>
      </c>
    </row>
    <row r="151" spans="1:6" x14ac:dyDescent="0.25">
      <c r="A151" t="s">
        <v>316</v>
      </c>
      <c r="B151">
        <v>181650</v>
      </c>
      <c r="C151">
        <v>340172</v>
      </c>
      <c r="D151" t="s">
        <v>835</v>
      </c>
      <c r="E151" t="s">
        <v>315</v>
      </c>
      <c r="F151" t="s">
        <v>128</v>
      </c>
    </row>
    <row r="152" spans="1:6" x14ac:dyDescent="0.25">
      <c r="A152" t="s">
        <v>525</v>
      </c>
      <c r="B152">
        <v>181858</v>
      </c>
      <c r="C152">
        <v>340190</v>
      </c>
      <c r="D152" t="s">
        <v>835</v>
      </c>
      <c r="E152" t="s">
        <v>315</v>
      </c>
      <c r="F152" t="s">
        <v>128</v>
      </c>
    </row>
    <row r="153" spans="1:6" x14ac:dyDescent="0.25">
      <c r="A153" t="s">
        <v>131</v>
      </c>
      <c r="B153">
        <v>181602</v>
      </c>
      <c r="D153" t="s">
        <v>317</v>
      </c>
      <c r="E153" t="s">
        <v>143</v>
      </c>
      <c r="F153" t="s">
        <v>128</v>
      </c>
    </row>
    <row r="154" spans="1:6" x14ac:dyDescent="0.25">
      <c r="A154" t="s">
        <v>318</v>
      </c>
      <c r="B154">
        <v>1816021</v>
      </c>
      <c r="C154">
        <v>340073</v>
      </c>
      <c r="D154" t="s">
        <v>317</v>
      </c>
      <c r="E154" t="s">
        <v>143</v>
      </c>
      <c r="F154" t="s">
        <v>128</v>
      </c>
    </row>
    <row r="155" spans="1:6" x14ac:dyDescent="0.25">
      <c r="A155" t="s">
        <v>319</v>
      </c>
      <c r="B155">
        <v>1816022</v>
      </c>
      <c r="C155">
        <v>340082</v>
      </c>
      <c r="D155" t="s">
        <v>317</v>
      </c>
      <c r="E155" t="s">
        <v>143</v>
      </c>
      <c r="F155" t="s">
        <v>128</v>
      </c>
    </row>
    <row r="156" spans="1:6" x14ac:dyDescent="0.25">
      <c r="A156" t="s">
        <v>320</v>
      </c>
      <c r="B156">
        <v>1816023</v>
      </c>
      <c r="C156">
        <v>340083</v>
      </c>
      <c r="D156" t="s">
        <v>317</v>
      </c>
      <c r="E156" t="s">
        <v>143</v>
      </c>
      <c r="F156" t="s">
        <v>128</v>
      </c>
    </row>
    <row r="157" spans="1:6" x14ac:dyDescent="0.25">
      <c r="A157" t="s">
        <v>321</v>
      </c>
      <c r="B157">
        <v>1816024</v>
      </c>
      <c r="C157">
        <v>340084</v>
      </c>
      <c r="D157" t="s">
        <v>317</v>
      </c>
      <c r="E157" t="s">
        <v>143</v>
      </c>
      <c r="F157" t="s">
        <v>128</v>
      </c>
    </row>
    <row r="158" spans="1:6" x14ac:dyDescent="0.25">
      <c r="A158" t="s">
        <v>322</v>
      </c>
      <c r="B158">
        <v>1816025</v>
      </c>
      <c r="C158">
        <v>340085</v>
      </c>
      <c r="D158" t="s">
        <v>317</v>
      </c>
      <c r="E158" t="s">
        <v>143</v>
      </c>
      <c r="F158" t="s">
        <v>128</v>
      </c>
    </row>
    <row r="159" spans="1:6" x14ac:dyDescent="0.25">
      <c r="A159" t="s">
        <v>323</v>
      </c>
      <c r="B159">
        <v>181826</v>
      </c>
      <c r="C159">
        <v>340090</v>
      </c>
      <c r="D159" t="s">
        <v>317</v>
      </c>
      <c r="E159" t="s">
        <v>143</v>
      </c>
      <c r="F159" t="s">
        <v>128</v>
      </c>
    </row>
    <row r="160" spans="1:6" x14ac:dyDescent="0.25">
      <c r="A160" t="s">
        <v>324</v>
      </c>
      <c r="B160">
        <v>1816026</v>
      </c>
      <c r="C160">
        <v>340091</v>
      </c>
      <c r="D160" t="s">
        <v>317</v>
      </c>
      <c r="E160" t="s">
        <v>143</v>
      </c>
      <c r="F160" t="s">
        <v>128</v>
      </c>
    </row>
    <row r="161" spans="1:6" x14ac:dyDescent="0.25">
      <c r="A161" t="s">
        <v>325</v>
      </c>
      <c r="B161">
        <v>1816027</v>
      </c>
      <c r="C161">
        <v>340092</v>
      </c>
      <c r="D161" t="s">
        <v>317</v>
      </c>
      <c r="E161" t="s">
        <v>143</v>
      </c>
      <c r="F161" t="s">
        <v>128</v>
      </c>
    </row>
    <row r="162" spans="1:6" x14ac:dyDescent="0.25">
      <c r="A162" t="s">
        <v>326</v>
      </c>
      <c r="B162">
        <v>1816028</v>
      </c>
      <c r="C162">
        <v>340103</v>
      </c>
      <c r="D162" t="s">
        <v>317</v>
      </c>
      <c r="E162" t="s">
        <v>143</v>
      </c>
      <c r="F162" t="s">
        <v>128</v>
      </c>
    </row>
    <row r="163" spans="1:6" x14ac:dyDescent="0.25">
      <c r="A163" t="s">
        <v>327</v>
      </c>
      <c r="B163">
        <v>1816029</v>
      </c>
      <c r="C163">
        <v>340105</v>
      </c>
      <c r="D163" t="s">
        <v>317</v>
      </c>
      <c r="E163" t="s">
        <v>143</v>
      </c>
      <c r="F163" t="s">
        <v>128</v>
      </c>
    </row>
    <row r="164" spans="1:6" x14ac:dyDescent="0.25">
      <c r="A164" t="s">
        <v>328</v>
      </c>
      <c r="B164">
        <v>181665</v>
      </c>
      <c r="C164">
        <v>340309</v>
      </c>
      <c r="D164" t="s">
        <v>329</v>
      </c>
      <c r="E164" t="s">
        <v>136</v>
      </c>
      <c r="F164" t="s">
        <v>137</v>
      </c>
    </row>
    <row r="165" spans="1:6" x14ac:dyDescent="0.25">
      <c r="A165" t="s">
        <v>330</v>
      </c>
      <c r="B165">
        <v>181736</v>
      </c>
      <c r="C165">
        <v>340308</v>
      </c>
      <c r="D165" t="s">
        <v>329</v>
      </c>
      <c r="E165" t="s">
        <v>136</v>
      </c>
      <c r="F165" t="s">
        <v>137</v>
      </c>
    </row>
    <row r="166" spans="1:6" x14ac:dyDescent="0.25">
      <c r="A166" t="s">
        <v>331</v>
      </c>
      <c r="B166">
        <v>181750</v>
      </c>
      <c r="C166">
        <v>340255</v>
      </c>
      <c r="D166" t="s">
        <v>331</v>
      </c>
      <c r="E166" t="s">
        <v>194</v>
      </c>
      <c r="F166" t="s">
        <v>137</v>
      </c>
    </row>
    <row r="167" spans="1:6" x14ac:dyDescent="0.25">
      <c r="A167" t="s">
        <v>332</v>
      </c>
      <c r="B167">
        <v>181684</v>
      </c>
      <c r="C167">
        <v>340439</v>
      </c>
      <c r="D167" t="s">
        <v>332</v>
      </c>
      <c r="E167" t="s">
        <v>174</v>
      </c>
      <c r="F167" t="s">
        <v>140</v>
      </c>
    </row>
    <row r="168" spans="1:6" x14ac:dyDescent="0.25">
      <c r="A168" t="s">
        <v>131</v>
      </c>
      <c r="B168">
        <v>181636</v>
      </c>
      <c r="D168" t="s">
        <v>333</v>
      </c>
      <c r="E168" t="s">
        <v>315</v>
      </c>
      <c r="F168" t="s">
        <v>128</v>
      </c>
    </row>
    <row r="169" spans="1:6" x14ac:dyDescent="0.25">
      <c r="A169" t="s">
        <v>334</v>
      </c>
      <c r="B169">
        <v>1816361</v>
      </c>
      <c r="C169">
        <v>340162</v>
      </c>
      <c r="D169" t="s">
        <v>333</v>
      </c>
      <c r="E169" t="s">
        <v>315</v>
      </c>
      <c r="F169" t="s">
        <v>128</v>
      </c>
    </row>
    <row r="170" spans="1:6" x14ac:dyDescent="0.25">
      <c r="A170" t="s">
        <v>335</v>
      </c>
      <c r="B170">
        <v>1816362</v>
      </c>
      <c r="C170">
        <v>340169</v>
      </c>
      <c r="D170" t="s">
        <v>333</v>
      </c>
      <c r="E170" t="s">
        <v>315</v>
      </c>
      <c r="F170" t="s">
        <v>128</v>
      </c>
    </row>
    <row r="171" spans="1:6" x14ac:dyDescent="0.25">
      <c r="A171" t="s">
        <v>336</v>
      </c>
      <c r="B171">
        <v>1816363</v>
      </c>
      <c r="C171">
        <v>340173</v>
      </c>
      <c r="D171" t="s">
        <v>333</v>
      </c>
      <c r="E171" t="s">
        <v>315</v>
      </c>
      <c r="F171" t="s">
        <v>128</v>
      </c>
    </row>
    <row r="172" spans="1:6" x14ac:dyDescent="0.25">
      <c r="A172" t="s">
        <v>337</v>
      </c>
      <c r="B172">
        <v>1816364</v>
      </c>
      <c r="C172">
        <v>340175</v>
      </c>
      <c r="D172" t="s">
        <v>333</v>
      </c>
      <c r="E172" t="s">
        <v>315</v>
      </c>
      <c r="F172" t="s">
        <v>128</v>
      </c>
    </row>
    <row r="173" spans="1:6" x14ac:dyDescent="0.25">
      <c r="A173" t="s">
        <v>338</v>
      </c>
      <c r="B173">
        <v>1816365</v>
      </c>
      <c r="C173">
        <v>340180</v>
      </c>
      <c r="D173" t="s">
        <v>333</v>
      </c>
      <c r="E173" t="s">
        <v>315</v>
      </c>
      <c r="F173" t="s">
        <v>128</v>
      </c>
    </row>
    <row r="174" spans="1:6" x14ac:dyDescent="0.25">
      <c r="A174" t="s">
        <v>339</v>
      </c>
      <c r="B174">
        <v>1816366</v>
      </c>
      <c r="C174">
        <v>340200</v>
      </c>
      <c r="D174" t="s">
        <v>333</v>
      </c>
      <c r="E174" t="s">
        <v>315</v>
      </c>
      <c r="F174" t="s">
        <v>128</v>
      </c>
    </row>
    <row r="175" spans="1:6" x14ac:dyDescent="0.25">
      <c r="A175" t="s">
        <v>340</v>
      </c>
      <c r="B175">
        <v>181647</v>
      </c>
      <c r="C175">
        <v>340257</v>
      </c>
      <c r="D175" t="s">
        <v>340</v>
      </c>
      <c r="E175" t="s">
        <v>194</v>
      </c>
      <c r="F175" t="s">
        <v>137</v>
      </c>
    </row>
    <row r="176" spans="1:6" x14ac:dyDescent="0.25">
      <c r="A176" t="s">
        <v>131</v>
      </c>
      <c r="B176">
        <v>181644</v>
      </c>
      <c r="D176" t="s">
        <v>341</v>
      </c>
      <c r="E176" t="s">
        <v>179</v>
      </c>
      <c r="F176" t="s">
        <v>137</v>
      </c>
    </row>
    <row r="177" spans="1:6" x14ac:dyDescent="0.25">
      <c r="A177" t="s">
        <v>342</v>
      </c>
      <c r="B177">
        <v>1816441</v>
      </c>
      <c r="C177">
        <v>340161</v>
      </c>
      <c r="D177" t="s">
        <v>341</v>
      </c>
      <c r="E177" t="s">
        <v>179</v>
      </c>
      <c r="F177" t="s">
        <v>137</v>
      </c>
    </row>
    <row r="178" spans="1:6" x14ac:dyDescent="0.25">
      <c r="A178" t="s">
        <v>343</v>
      </c>
      <c r="B178">
        <v>1816442</v>
      </c>
      <c r="C178">
        <v>340170</v>
      </c>
      <c r="D178" t="s">
        <v>341</v>
      </c>
      <c r="E178" t="s">
        <v>179</v>
      </c>
      <c r="F178" t="s">
        <v>137</v>
      </c>
    </row>
    <row r="179" spans="1:6" x14ac:dyDescent="0.25">
      <c r="A179" t="s">
        <v>344</v>
      </c>
      <c r="B179">
        <v>1816443</v>
      </c>
      <c r="C179">
        <v>340216</v>
      </c>
      <c r="D179" t="s">
        <v>341</v>
      </c>
      <c r="E179" t="s">
        <v>179</v>
      </c>
      <c r="F179" t="s">
        <v>137</v>
      </c>
    </row>
    <row r="180" spans="1:6" x14ac:dyDescent="0.25">
      <c r="A180" t="s">
        <v>345</v>
      </c>
      <c r="B180">
        <v>1816444</v>
      </c>
      <c r="C180">
        <v>340218</v>
      </c>
      <c r="D180" t="s">
        <v>341</v>
      </c>
      <c r="E180" t="s">
        <v>179</v>
      </c>
      <c r="F180" t="s">
        <v>137</v>
      </c>
    </row>
    <row r="181" spans="1:6" x14ac:dyDescent="0.25">
      <c r="A181" t="s">
        <v>346</v>
      </c>
      <c r="B181">
        <v>1816445</v>
      </c>
      <c r="C181">
        <v>340229</v>
      </c>
      <c r="D181" t="s">
        <v>341</v>
      </c>
      <c r="E181" t="s">
        <v>179</v>
      </c>
      <c r="F181" t="s">
        <v>137</v>
      </c>
    </row>
    <row r="182" spans="1:6" x14ac:dyDescent="0.25">
      <c r="A182" t="s">
        <v>350</v>
      </c>
      <c r="B182">
        <v>181828</v>
      </c>
      <c r="C182">
        <v>340259</v>
      </c>
      <c r="D182" t="s">
        <v>351</v>
      </c>
      <c r="E182" t="s">
        <v>194</v>
      </c>
      <c r="F182" t="s">
        <v>137</v>
      </c>
    </row>
    <row r="183" spans="1:6" x14ac:dyDescent="0.25">
      <c r="A183" t="s">
        <v>352</v>
      </c>
      <c r="B183">
        <v>181850</v>
      </c>
      <c r="C183">
        <v>340614</v>
      </c>
      <c r="D183" t="s">
        <v>351</v>
      </c>
      <c r="E183" t="s">
        <v>194</v>
      </c>
      <c r="F183" t="s">
        <v>137</v>
      </c>
    </row>
    <row r="184" spans="1:6" x14ac:dyDescent="0.25">
      <c r="A184" t="s">
        <v>131</v>
      </c>
      <c r="B184">
        <v>181675</v>
      </c>
      <c r="D184" t="s">
        <v>353</v>
      </c>
      <c r="E184" t="s">
        <v>199</v>
      </c>
      <c r="F184" t="s">
        <v>150</v>
      </c>
    </row>
    <row r="185" spans="1:6" x14ac:dyDescent="0.25">
      <c r="A185" t="s">
        <v>354</v>
      </c>
      <c r="B185">
        <v>1816752</v>
      </c>
      <c r="C185">
        <v>340537</v>
      </c>
      <c r="D185" t="s">
        <v>353</v>
      </c>
      <c r="E185" t="s">
        <v>199</v>
      </c>
      <c r="F185" t="s">
        <v>150</v>
      </c>
    </row>
    <row r="186" spans="1:6" x14ac:dyDescent="0.25">
      <c r="A186" t="s">
        <v>355</v>
      </c>
      <c r="B186">
        <v>1816753</v>
      </c>
      <c r="C186">
        <v>340540</v>
      </c>
      <c r="D186" t="s">
        <v>353</v>
      </c>
      <c r="E186" t="s">
        <v>199</v>
      </c>
      <c r="F186" t="s">
        <v>150</v>
      </c>
    </row>
    <row r="187" spans="1:6" x14ac:dyDescent="0.25">
      <c r="A187" t="s">
        <v>356</v>
      </c>
      <c r="B187">
        <v>1816754</v>
      </c>
      <c r="C187">
        <v>340541</v>
      </c>
      <c r="D187" t="s">
        <v>353</v>
      </c>
      <c r="E187" t="s">
        <v>199</v>
      </c>
      <c r="F187" t="s">
        <v>150</v>
      </c>
    </row>
    <row r="188" spans="1:6" x14ac:dyDescent="0.25">
      <c r="A188" t="s">
        <v>357</v>
      </c>
      <c r="B188">
        <v>1816755</v>
      </c>
      <c r="C188">
        <v>340543</v>
      </c>
      <c r="D188" t="s">
        <v>353</v>
      </c>
      <c r="E188" t="s">
        <v>199</v>
      </c>
      <c r="F188" t="s">
        <v>150</v>
      </c>
    </row>
    <row r="189" spans="1:6" x14ac:dyDescent="0.25">
      <c r="A189" t="s">
        <v>358</v>
      </c>
      <c r="B189">
        <v>1816751</v>
      </c>
      <c r="C189">
        <v>340528</v>
      </c>
      <c r="D189" t="s">
        <v>353</v>
      </c>
      <c r="E189" t="s">
        <v>199</v>
      </c>
      <c r="F189" t="s">
        <v>150</v>
      </c>
    </row>
    <row r="190" spans="1:6" x14ac:dyDescent="0.25">
      <c r="A190" t="s">
        <v>359</v>
      </c>
      <c r="B190">
        <v>181697</v>
      </c>
      <c r="C190">
        <v>340262</v>
      </c>
      <c r="D190" t="s">
        <v>359</v>
      </c>
      <c r="E190" t="s">
        <v>194</v>
      </c>
      <c r="F190" t="s">
        <v>137</v>
      </c>
    </row>
    <row r="191" spans="1:6" x14ac:dyDescent="0.25">
      <c r="A191" t="s">
        <v>360</v>
      </c>
      <c r="B191">
        <v>181707</v>
      </c>
      <c r="C191">
        <v>340263</v>
      </c>
      <c r="D191" t="s">
        <v>360</v>
      </c>
      <c r="E191" t="s">
        <v>194</v>
      </c>
      <c r="F191" t="s">
        <v>137</v>
      </c>
    </row>
    <row r="192" spans="1:6" x14ac:dyDescent="0.25">
      <c r="A192" t="s">
        <v>365</v>
      </c>
      <c r="B192">
        <v>181656</v>
      </c>
      <c r="C192">
        <v>340362</v>
      </c>
      <c r="D192" s="5" t="s">
        <v>816</v>
      </c>
      <c r="E192" t="s">
        <v>139</v>
      </c>
      <c r="F192" t="s">
        <v>140</v>
      </c>
    </row>
    <row r="193" spans="1:6" x14ac:dyDescent="0.25">
      <c r="A193" t="s">
        <v>583</v>
      </c>
      <c r="B193">
        <v>181690</v>
      </c>
      <c r="C193">
        <v>340365</v>
      </c>
      <c r="D193" s="5" t="s">
        <v>816</v>
      </c>
      <c r="E193" t="s">
        <v>139</v>
      </c>
      <c r="F193" t="s">
        <v>140</v>
      </c>
    </row>
    <row r="194" spans="1:6" x14ac:dyDescent="0.25">
      <c r="A194" t="s">
        <v>368</v>
      </c>
      <c r="B194">
        <v>181742</v>
      </c>
      <c r="C194">
        <v>340490</v>
      </c>
      <c r="D194" t="s">
        <v>836</v>
      </c>
      <c r="E194" t="s">
        <v>369</v>
      </c>
      <c r="F194" t="s">
        <v>150</v>
      </c>
    </row>
    <row r="195" spans="1:6" x14ac:dyDescent="0.25">
      <c r="A195" t="s">
        <v>674</v>
      </c>
      <c r="B195">
        <v>181612</v>
      </c>
      <c r="C195">
        <v>340478</v>
      </c>
      <c r="D195" t="s">
        <v>836</v>
      </c>
      <c r="E195" t="s">
        <v>369</v>
      </c>
      <c r="F195" t="s">
        <v>150</v>
      </c>
    </row>
    <row r="196" spans="1:6" x14ac:dyDescent="0.25">
      <c r="A196" t="s">
        <v>675</v>
      </c>
      <c r="B196">
        <v>181701</v>
      </c>
      <c r="C196">
        <v>340485</v>
      </c>
      <c r="D196" t="s">
        <v>836</v>
      </c>
      <c r="E196" t="s">
        <v>369</v>
      </c>
      <c r="F196" t="s">
        <v>150</v>
      </c>
    </row>
    <row r="197" spans="1:6" x14ac:dyDescent="0.25">
      <c r="A197" t="s">
        <v>676</v>
      </c>
      <c r="B197">
        <v>181623</v>
      </c>
      <c r="C197">
        <v>340489</v>
      </c>
      <c r="D197" t="s">
        <v>836</v>
      </c>
      <c r="E197" t="s">
        <v>369</v>
      </c>
      <c r="F197" t="s">
        <v>150</v>
      </c>
    </row>
    <row r="198" spans="1:6" x14ac:dyDescent="0.25">
      <c r="A198" t="s">
        <v>677</v>
      </c>
      <c r="B198">
        <v>181604</v>
      </c>
      <c r="C198">
        <v>340491</v>
      </c>
      <c r="D198" t="s">
        <v>836</v>
      </c>
      <c r="E198" t="s">
        <v>369</v>
      </c>
      <c r="F198" t="s">
        <v>150</v>
      </c>
    </row>
    <row r="199" spans="1:6" x14ac:dyDescent="0.25">
      <c r="A199" t="s">
        <v>370</v>
      </c>
      <c r="B199">
        <v>181669</v>
      </c>
      <c r="C199">
        <v>340264</v>
      </c>
      <c r="D199" t="s">
        <v>371</v>
      </c>
      <c r="E199" t="s">
        <v>194</v>
      </c>
      <c r="F199" t="s">
        <v>137</v>
      </c>
    </row>
    <row r="200" spans="1:6" x14ac:dyDescent="0.25">
      <c r="A200" t="s">
        <v>372</v>
      </c>
      <c r="B200">
        <v>181663</v>
      </c>
      <c r="C200">
        <v>340265</v>
      </c>
      <c r="D200" t="s">
        <v>371</v>
      </c>
      <c r="E200" t="s">
        <v>194</v>
      </c>
      <c r="F200" t="s">
        <v>137</v>
      </c>
    </row>
    <row r="201" spans="1:6" x14ac:dyDescent="0.25">
      <c r="A201" t="s">
        <v>373</v>
      </c>
      <c r="B201">
        <v>1817851</v>
      </c>
      <c r="C201">
        <v>340476</v>
      </c>
      <c r="D201" t="s">
        <v>374</v>
      </c>
      <c r="E201" t="s">
        <v>369</v>
      </c>
      <c r="F201" t="s">
        <v>150</v>
      </c>
    </row>
    <row r="202" spans="1:6" x14ac:dyDescent="0.25">
      <c r="A202" t="s">
        <v>375</v>
      </c>
      <c r="B202">
        <v>181776</v>
      </c>
      <c r="C202">
        <v>340481</v>
      </c>
      <c r="D202" t="s">
        <v>374</v>
      </c>
      <c r="E202" t="s">
        <v>369</v>
      </c>
      <c r="F202" t="s">
        <v>150</v>
      </c>
    </row>
    <row r="203" spans="1:6" x14ac:dyDescent="0.25">
      <c r="A203" t="s">
        <v>376</v>
      </c>
      <c r="B203">
        <v>1817853</v>
      </c>
      <c r="C203">
        <v>340487</v>
      </c>
      <c r="D203" t="s">
        <v>374</v>
      </c>
      <c r="E203" t="s">
        <v>369</v>
      </c>
      <c r="F203" t="s">
        <v>150</v>
      </c>
    </row>
    <row r="204" spans="1:6" x14ac:dyDescent="0.25">
      <c r="A204" t="s">
        <v>377</v>
      </c>
      <c r="B204">
        <v>1817852</v>
      </c>
      <c r="C204">
        <v>340477</v>
      </c>
      <c r="D204" t="s">
        <v>374</v>
      </c>
      <c r="E204" t="s">
        <v>369</v>
      </c>
      <c r="F204" t="s">
        <v>150</v>
      </c>
    </row>
    <row r="205" spans="1:6" x14ac:dyDescent="0.25">
      <c r="A205" t="s">
        <v>131</v>
      </c>
      <c r="B205">
        <v>181741</v>
      </c>
      <c r="D205" t="s">
        <v>378</v>
      </c>
      <c r="E205" t="s">
        <v>378</v>
      </c>
      <c r="F205" t="s">
        <v>150</v>
      </c>
    </row>
    <row r="206" spans="1:6" x14ac:dyDescent="0.25">
      <c r="A206" t="s">
        <v>379</v>
      </c>
      <c r="B206">
        <v>1817411</v>
      </c>
      <c r="C206">
        <v>340561</v>
      </c>
      <c r="D206" t="s">
        <v>378</v>
      </c>
      <c r="E206" t="s">
        <v>378</v>
      </c>
      <c r="F206" t="s">
        <v>150</v>
      </c>
    </row>
    <row r="207" spans="1:6" x14ac:dyDescent="0.25">
      <c r="A207" t="s">
        <v>380</v>
      </c>
      <c r="B207">
        <v>1817412</v>
      </c>
      <c r="C207">
        <v>340562</v>
      </c>
      <c r="D207" t="s">
        <v>378</v>
      </c>
      <c r="E207" t="s">
        <v>378</v>
      </c>
      <c r="F207" t="s">
        <v>150</v>
      </c>
    </row>
    <row r="208" spans="1:6" x14ac:dyDescent="0.25">
      <c r="A208" t="s">
        <v>381</v>
      </c>
      <c r="B208">
        <v>1817413</v>
      </c>
      <c r="C208">
        <v>340568</v>
      </c>
      <c r="D208" t="s">
        <v>378</v>
      </c>
      <c r="E208" t="s">
        <v>378</v>
      </c>
      <c r="F208" t="s">
        <v>150</v>
      </c>
    </row>
    <row r="209" spans="1:6" x14ac:dyDescent="0.25">
      <c r="A209" t="s">
        <v>382</v>
      </c>
      <c r="B209">
        <v>181757</v>
      </c>
      <c r="C209">
        <v>340182</v>
      </c>
      <c r="D209" t="s">
        <v>382</v>
      </c>
      <c r="E209" t="s">
        <v>315</v>
      </c>
      <c r="F209" t="s">
        <v>128</v>
      </c>
    </row>
    <row r="210" spans="1:6" x14ac:dyDescent="0.25">
      <c r="A210" t="s">
        <v>131</v>
      </c>
      <c r="B210">
        <v>181661</v>
      </c>
      <c r="D210" t="s">
        <v>383</v>
      </c>
      <c r="E210" t="s">
        <v>128</v>
      </c>
      <c r="F210" t="s">
        <v>128</v>
      </c>
    </row>
    <row r="211" spans="1:6" x14ac:dyDescent="0.25">
      <c r="A211" t="s">
        <v>384</v>
      </c>
      <c r="B211">
        <v>1816611</v>
      </c>
      <c r="C211">
        <v>340008</v>
      </c>
      <c r="D211" t="s">
        <v>383</v>
      </c>
      <c r="E211" t="s">
        <v>128</v>
      </c>
      <c r="F211" t="s">
        <v>128</v>
      </c>
    </row>
    <row r="212" spans="1:6" x14ac:dyDescent="0.25">
      <c r="A212" t="s">
        <v>385</v>
      </c>
      <c r="B212">
        <v>1816614</v>
      </c>
      <c r="C212">
        <v>340011</v>
      </c>
      <c r="D212" t="s">
        <v>383</v>
      </c>
      <c r="E212" t="s">
        <v>128</v>
      </c>
      <c r="F212" t="s">
        <v>128</v>
      </c>
    </row>
    <row r="213" spans="1:6" x14ac:dyDescent="0.25">
      <c r="A213" t="s">
        <v>386</v>
      </c>
      <c r="B213">
        <v>1816615</v>
      </c>
      <c r="C213">
        <v>340012</v>
      </c>
      <c r="D213" t="s">
        <v>383</v>
      </c>
      <c r="E213" t="s">
        <v>128</v>
      </c>
      <c r="F213" t="s">
        <v>128</v>
      </c>
    </row>
    <row r="214" spans="1:6" x14ac:dyDescent="0.25">
      <c r="A214" t="s">
        <v>387</v>
      </c>
      <c r="B214">
        <v>1816612</v>
      </c>
      <c r="C214">
        <v>340009</v>
      </c>
      <c r="D214" t="s">
        <v>383</v>
      </c>
      <c r="E214" t="s">
        <v>128</v>
      </c>
      <c r="F214" t="s">
        <v>128</v>
      </c>
    </row>
    <row r="215" spans="1:6" x14ac:dyDescent="0.25">
      <c r="A215" t="s">
        <v>388</v>
      </c>
      <c r="B215">
        <v>1816616</v>
      </c>
      <c r="C215">
        <v>340014</v>
      </c>
      <c r="D215" t="s">
        <v>383</v>
      </c>
      <c r="E215" t="s">
        <v>128</v>
      </c>
      <c r="F215" t="s">
        <v>128</v>
      </c>
    </row>
    <row r="216" spans="1:6" x14ac:dyDescent="0.25">
      <c r="A216" t="s">
        <v>389</v>
      </c>
      <c r="B216">
        <v>1816617</v>
      </c>
      <c r="C216">
        <v>340015</v>
      </c>
      <c r="D216" t="s">
        <v>383</v>
      </c>
      <c r="E216" t="s">
        <v>128</v>
      </c>
      <c r="F216" t="s">
        <v>128</v>
      </c>
    </row>
    <row r="217" spans="1:6" x14ac:dyDescent="0.25">
      <c r="A217" t="s">
        <v>390</v>
      </c>
      <c r="B217">
        <v>1816618</v>
      </c>
      <c r="C217">
        <v>340016</v>
      </c>
      <c r="D217" t="s">
        <v>383</v>
      </c>
      <c r="E217" t="s">
        <v>128</v>
      </c>
      <c r="F217" t="s">
        <v>128</v>
      </c>
    </row>
    <row r="218" spans="1:6" x14ac:dyDescent="0.25">
      <c r="A218" t="s">
        <v>391</v>
      </c>
      <c r="B218">
        <v>18166113</v>
      </c>
      <c r="C218">
        <v>340046</v>
      </c>
      <c r="D218" t="s">
        <v>383</v>
      </c>
      <c r="E218" t="s">
        <v>128</v>
      </c>
      <c r="F218" t="s">
        <v>128</v>
      </c>
    </row>
    <row r="219" spans="1:6" x14ac:dyDescent="0.25">
      <c r="A219" t="s">
        <v>392</v>
      </c>
      <c r="B219">
        <v>1816619</v>
      </c>
      <c r="C219">
        <v>340018</v>
      </c>
      <c r="D219" t="s">
        <v>383</v>
      </c>
      <c r="E219" t="s">
        <v>128</v>
      </c>
      <c r="F219" t="s">
        <v>128</v>
      </c>
    </row>
    <row r="220" spans="1:6" x14ac:dyDescent="0.25">
      <c r="A220" t="s">
        <v>393</v>
      </c>
      <c r="B220">
        <v>18166110</v>
      </c>
      <c r="C220">
        <v>340019</v>
      </c>
      <c r="D220" t="s">
        <v>383</v>
      </c>
      <c r="E220" t="s">
        <v>128</v>
      </c>
      <c r="F220" t="s">
        <v>128</v>
      </c>
    </row>
    <row r="221" spans="1:6" x14ac:dyDescent="0.25">
      <c r="A221" t="s">
        <v>394</v>
      </c>
      <c r="B221">
        <v>18166111</v>
      </c>
      <c r="C221">
        <v>340023</v>
      </c>
      <c r="D221" t="s">
        <v>383</v>
      </c>
      <c r="E221" t="s">
        <v>128</v>
      </c>
      <c r="F221" t="s">
        <v>128</v>
      </c>
    </row>
    <row r="222" spans="1:6" x14ac:dyDescent="0.25">
      <c r="A222" t="s">
        <v>395</v>
      </c>
      <c r="B222">
        <v>1816613</v>
      </c>
      <c r="C222">
        <v>340010</v>
      </c>
      <c r="D222" t="s">
        <v>383</v>
      </c>
      <c r="E222" t="s">
        <v>128</v>
      </c>
      <c r="F222" t="s">
        <v>128</v>
      </c>
    </row>
    <row r="223" spans="1:6" x14ac:dyDescent="0.25">
      <c r="A223" t="s">
        <v>396</v>
      </c>
      <c r="B223">
        <v>18166112</v>
      </c>
      <c r="C223">
        <v>340024</v>
      </c>
      <c r="D223" t="s">
        <v>383</v>
      </c>
      <c r="E223" t="s">
        <v>128</v>
      </c>
      <c r="F223" t="s">
        <v>128</v>
      </c>
    </row>
    <row r="224" spans="1:6" x14ac:dyDescent="0.25">
      <c r="A224" t="s">
        <v>397</v>
      </c>
      <c r="B224">
        <v>181747</v>
      </c>
      <c r="C224">
        <v>340504</v>
      </c>
      <c r="D224" t="s">
        <v>397</v>
      </c>
      <c r="E224" t="s">
        <v>149</v>
      </c>
      <c r="F224" t="s">
        <v>150</v>
      </c>
    </row>
    <row r="225" spans="1:6" x14ac:dyDescent="0.25">
      <c r="A225" t="s">
        <v>131</v>
      </c>
      <c r="B225">
        <v>181699</v>
      </c>
      <c r="D225" t="s">
        <v>398</v>
      </c>
      <c r="E225" t="s">
        <v>283</v>
      </c>
      <c r="F225" t="s">
        <v>140</v>
      </c>
    </row>
    <row r="226" spans="1:6" x14ac:dyDescent="0.25">
      <c r="A226" t="s">
        <v>399</v>
      </c>
      <c r="B226">
        <v>1816991</v>
      </c>
      <c r="C226">
        <v>340423</v>
      </c>
      <c r="D226" t="s">
        <v>398</v>
      </c>
      <c r="E226" t="s">
        <v>283</v>
      </c>
      <c r="F226" t="s">
        <v>140</v>
      </c>
    </row>
    <row r="227" spans="1:6" x14ac:dyDescent="0.25">
      <c r="A227" t="s">
        <v>400</v>
      </c>
      <c r="B227">
        <v>1816992</v>
      </c>
      <c r="C227">
        <v>340424</v>
      </c>
      <c r="D227" t="s">
        <v>398</v>
      </c>
      <c r="E227" t="s">
        <v>283</v>
      </c>
      <c r="F227" t="s">
        <v>140</v>
      </c>
    </row>
    <row r="228" spans="1:6" x14ac:dyDescent="0.25">
      <c r="A228" t="s">
        <v>401</v>
      </c>
      <c r="B228">
        <v>1816993</v>
      </c>
      <c r="C228">
        <v>340433</v>
      </c>
      <c r="D228" t="s">
        <v>398</v>
      </c>
      <c r="E228" t="s">
        <v>283</v>
      </c>
      <c r="F228" t="s">
        <v>140</v>
      </c>
    </row>
    <row r="229" spans="1:6" x14ac:dyDescent="0.25">
      <c r="A229" t="s">
        <v>131</v>
      </c>
      <c r="B229">
        <v>181751</v>
      </c>
      <c r="D229" t="s">
        <v>402</v>
      </c>
      <c r="E229" t="s">
        <v>222</v>
      </c>
      <c r="F229" t="s">
        <v>128</v>
      </c>
    </row>
    <row r="230" spans="1:6" x14ac:dyDescent="0.25">
      <c r="A230" t="s">
        <v>403</v>
      </c>
      <c r="B230">
        <v>1817511</v>
      </c>
      <c r="C230">
        <v>340049</v>
      </c>
      <c r="D230" t="s">
        <v>402</v>
      </c>
      <c r="E230" t="s">
        <v>222</v>
      </c>
      <c r="F230" t="s">
        <v>128</v>
      </c>
    </row>
    <row r="231" spans="1:6" x14ac:dyDescent="0.25">
      <c r="A231" t="s">
        <v>404</v>
      </c>
      <c r="B231">
        <v>1817512</v>
      </c>
      <c r="C231">
        <v>340060</v>
      </c>
      <c r="D231" t="s">
        <v>402</v>
      </c>
      <c r="E231" t="s">
        <v>222</v>
      </c>
      <c r="F231" t="s">
        <v>128</v>
      </c>
    </row>
    <row r="232" spans="1:6" x14ac:dyDescent="0.25">
      <c r="A232" t="s">
        <v>405</v>
      </c>
      <c r="B232">
        <v>1817513</v>
      </c>
      <c r="C232">
        <v>340070</v>
      </c>
      <c r="D232" t="s">
        <v>402</v>
      </c>
      <c r="E232" t="s">
        <v>222</v>
      </c>
      <c r="F232" t="s">
        <v>128</v>
      </c>
    </row>
    <row r="233" spans="1:6" x14ac:dyDescent="0.25">
      <c r="A233" t="s">
        <v>406</v>
      </c>
      <c r="B233">
        <v>1816581</v>
      </c>
      <c r="C233">
        <v>340372</v>
      </c>
      <c r="D233" t="s">
        <v>407</v>
      </c>
      <c r="E233" t="s">
        <v>246</v>
      </c>
      <c r="F233" t="s">
        <v>140</v>
      </c>
    </row>
    <row r="234" spans="1:6" x14ac:dyDescent="0.25">
      <c r="A234" t="s">
        <v>408</v>
      </c>
      <c r="B234">
        <v>1816582</v>
      </c>
      <c r="C234">
        <v>340373</v>
      </c>
      <c r="D234" t="s">
        <v>407</v>
      </c>
      <c r="E234" t="s">
        <v>246</v>
      </c>
      <c r="F234" t="s">
        <v>140</v>
      </c>
    </row>
    <row r="235" spans="1:6" x14ac:dyDescent="0.25">
      <c r="A235" t="s">
        <v>409</v>
      </c>
      <c r="B235">
        <v>1816583</v>
      </c>
      <c r="C235">
        <v>340374</v>
      </c>
      <c r="D235" t="s">
        <v>407</v>
      </c>
      <c r="E235" t="s">
        <v>246</v>
      </c>
      <c r="F235" t="s">
        <v>140</v>
      </c>
    </row>
    <row r="236" spans="1:6" x14ac:dyDescent="0.25">
      <c r="A236" t="s">
        <v>410</v>
      </c>
      <c r="B236">
        <v>1816584</v>
      </c>
      <c r="C236">
        <v>340380</v>
      </c>
      <c r="D236" t="s">
        <v>407</v>
      </c>
      <c r="E236" t="s">
        <v>246</v>
      </c>
      <c r="F236" t="s">
        <v>140</v>
      </c>
    </row>
    <row r="237" spans="1:6" x14ac:dyDescent="0.25">
      <c r="A237" t="s">
        <v>411</v>
      </c>
      <c r="B237">
        <v>1816585</v>
      </c>
      <c r="C237">
        <v>340381</v>
      </c>
      <c r="D237" t="s">
        <v>407</v>
      </c>
      <c r="E237" t="s">
        <v>246</v>
      </c>
      <c r="F237" t="s">
        <v>140</v>
      </c>
    </row>
    <row r="238" spans="1:6" x14ac:dyDescent="0.25">
      <c r="A238" t="s">
        <v>412</v>
      </c>
      <c r="B238">
        <v>1816586</v>
      </c>
      <c r="C238">
        <v>340385</v>
      </c>
      <c r="D238" t="s">
        <v>407</v>
      </c>
      <c r="E238" t="s">
        <v>246</v>
      </c>
      <c r="F238" t="s">
        <v>140</v>
      </c>
    </row>
    <row r="239" spans="1:6" x14ac:dyDescent="0.25">
      <c r="A239" t="s">
        <v>413</v>
      </c>
      <c r="B239">
        <v>1816587</v>
      </c>
      <c r="C239">
        <v>340392</v>
      </c>
      <c r="D239" t="s">
        <v>407</v>
      </c>
      <c r="E239" t="s">
        <v>246</v>
      </c>
      <c r="F239" t="s">
        <v>140</v>
      </c>
    </row>
    <row r="240" spans="1:6" x14ac:dyDescent="0.25">
      <c r="A240" t="s">
        <v>414</v>
      </c>
      <c r="B240">
        <v>1816588</v>
      </c>
      <c r="C240">
        <v>340393</v>
      </c>
      <c r="D240" t="s">
        <v>407</v>
      </c>
      <c r="E240" t="s">
        <v>246</v>
      </c>
      <c r="F240" t="s">
        <v>140</v>
      </c>
    </row>
    <row r="241" spans="1:6" x14ac:dyDescent="0.25">
      <c r="A241" t="s">
        <v>415</v>
      </c>
      <c r="B241">
        <v>1816589</v>
      </c>
      <c r="C241">
        <v>340394</v>
      </c>
      <c r="D241" t="s">
        <v>407</v>
      </c>
      <c r="E241" t="s">
        <v>246</v>
      </c>
      <c r="F241" t="s">
        <v>140</v>
      </c>
    </row>
    <row r="242" spans="1:6" x14ac:dyDescent="0.25">
      <c r="A242" t="s">
        <v>416</v>
      </c>
      <c r="B242">
        <v>18165810</v>
      </c>
      <c r="C242">
        <v>340395</v>
      </c>
      <c r="D242" t="s">
        <v>407</v>
      </c>
      <c r="E242" t="s">
        <v>246</v>
      </c>
      <c r="F242" t="s">
        <v>140</v>
      </c>
    </row>
    <row r="243" spans="1:6" x14ac:dyDescent="0.25">
      <c r="A243" t="s">
        <v>417</v>
      </c>
      <c r="B243">
        <v>18165811</v>
      </c>
      <c r="C243">
        <v>340401</v>
      </c>
      <c r="D243" t="s">
        <v>407</v>
      </c>
      <c r="E243" t="s">
        <v>246</v>
      </c>
      <c r="F243" t="s">
        <v>140</v>
      </c>
    </row>
    <row r="244" spans="1:6" x14ac:dyDescent="0.25">
      <c r="A244" t="s">
        <v>418</v>
      </c>
      <c r="B244">
        <v>18165812</v>
      </c>
      <c r="C244">
        <v>340402</v>
      </c>
      <c r="D244" t="s">
        <v>407</v>
      </c>
      <c r="E244" t="s">
        <v>246</v>
      </c>
      <c r="F244" t="s">
        <v>140</v>
      </c>
    </row>
    <row r="245" spans="1:6" x14ac:dyDescent="0.25">
      <c r="A245" t="s">
        <v>419</v>
      </c>
      <c r="B245">
        <v>18165813</v>
      </c>
      <c r="C245">
        <v>340403</v>
      </c>
      <c r="D245" t="s">
        <v>407</v>
      </c>
      <c r="E245" t="s">
        <v>246</v>
      </c>
      <c r="F245" t="s">
        <v>140</v>
      </c>
    </row>
    <row r="246" spans="1:6" x14ac:dyDescent="0.25">
      <c r="A246" t="s">
        <v>420</v>
      </c>
      <c r="B246">
        <v>18165814</v>
      </c>
      <c r="C246">
        <v>340405</v>
      </c>
      <c r="D246" t="s">
        <v>407</v>
      </c>
      <c r="E246" t="s">
        <v>246</v>
      </c>
      <c r="F246" t="s">
        <v>140</v>
      </c>
    </row>
    <row r="247" spans="1:6" x14ac:dyDescent="0.25">
      <c r="A247" t="s">
        <v>421</v>
      </c>
      <c r="B247">
        <v>181735</v>
      </c>
      <c r="C247">
        <v>340324</v>
      </c>
      <c r="D247" t="s">
        <v>421</v>
      </c>
      <c r="E247" t="s">
        <v>136</v>
      </c>
      <c r="F247" t="s">
        <v>137</v>
      </c>
    </row>
    <row r="248" spans="1:6" x14ac:dyDescent="0.25">
      <c r="A248" t="s">
        <v>422</v>
      </c>
      <c r="B248">
        <v>181660</v>
      </c>
      <c r="C248">
        <v>340495</v>
      </c>
      <c r="D248" t="s">
        <v>423</v>
      </c>
      <c r="E248" t="s">
        <v>149</v>
      </c>
      <c r="F248" t="s">
        <v>150</v>
      </c>
    </row>
    <row r="249" spans="1:6" x14ac:dyDescent="0.25">
      <c r="A249" t="s">
        <v>424</v>
      </c>
      <c r="B249">
        <v>181836</v>
      </c>
      <c r="C249">
        <v>340507</v>
      </c>
      <c r="D249" t="s">
        <v>423</v>
      </c>
      <c r="E249" t="s">
        <v>149</v>
      </c>
      <c r="F249" t="s">
        <v>150</v>
      </c>
    </row>
    <row r="250" spans="1:6" x14ac:dyDescent="0.25">
      <c r="A250" t="s">
        <v>425</v>
      </c>
      <c r="B250">
        <v>181827</v>
      </c>
      <c r="C250">
        <v>340511</v>
      </c>
      <c r="D250" t="s">
        <v>423</v>
      </c>
      <c r="E250" t="s">
        <v>149</v>
      </c>
      <c r="F250" t="s">
        <v>150</v>
      </c>
    </row>
    <row r="251" spans="1:6" x14ac:dyDescent="0.25">
      <c r="A251" t="s">
        <v>426</v>
      </c>
      <c r="B251">
        <v>181760</v>
      </c>
      <c r="C251">
        <v>340523</v>
      </c>
      <c r="D251" t="s">
        <v>423</v>
      </c>
      <c r="E251" t="s">
        <v>149</v>
      </c>
      <c r="F251" t="s">
        <v>150</v>
      </c>
    </row>
    <row r="252" spans="1:6" x14ac:dyDescent="0.25">
      <c r="A252" t="s">
        <v>427</v>
      </c>
      <c r="B252">
        <v>181845</v>
      </c>
      <c r="C252">
        <v>340508</v>
      </c>
      <c r="D252" t="s">
        <v>428</v>
      </c>
      <c r="E252" t="s">
        <v>149</v>
      </c>
      <c r="F252" t="s">
        <v>150</v>
      </c>
    </row>
    <row r="253" spans="1:6" x14ac:dyDescent="0.25">
      <c r="A253" t="s">
        <v>429</v>
      </c>
      <c r="B253">
        <v>181823</v>
      </c>
      <c r="C253">
        <v>340514</v>
      </c>
      <c r="D253" t="s">
        <v>428</v>
      </c>
      <c r="E253" t="s">
        <v>149</v>
      </c>
      <c r="F253" t="s">
        <v>150</v>
      </c>
    </row>
    <row r="254" spans="1:6" x14ac:dyDescent="0.25">
      <c r="A254" t="s">
        <v>430</v>
      </c>
      <c r="B254">
        <v>181703</v>
      </c>
      <c r="C254">
        <v>340267</v>
      </c>
      <c r="D254" t="s">
        <v>430</v>
      </c>
      <c r="E254" t="s">
        <v>194</v>
      </c>
      <c r="F254" t="s">
        <v>137</v>
      </c>
    </row>
    <row r="255" spans="1:6" ht="14.5" x14ac:dyDescent="0.35">
      <c r="A255" s="67" t="s">
        <v>431</v>
      </c>
      <c r="B255">
        <v>181698</v>
      </c>
      <c r="C255">
        <v>340164</v>
      </c>
      <c r="D255" t="s">
        <v>432</v>
      </c>
      <c r="E255" t="s">
        <v>315</v>
      </c>
      <c r="F255" t="s">
        <v>128</v>
      </c>
    </row>
    <row r="256" spans="1:6" x14ac:dyDescent="0.25">
      <c r="A256" t="s">
        <v>433</v>
      </c>
      <c r="B256">
        <v>181832</v>
      </c>
      <c r="C256">
        <v>340179</v>
      </c>
      <c r="D256" t="s">
        <v>432</v>
      </c>
      <c r="E256" t="s">
        <v>315</v>
      </c>
      <c r="F256" t="s">
        <v>128</v>
      </c>
    </row>
    <row r="257" spans="1:6" ht="14.5" x14ac:dyDescent="0.35">
      <c r="A257" s="67" t="s">
        <v>434</v>
      </c>
      <c r="B257">
        <v>181781</v>
      </c>
      <c r="C257">
        <v>340164</v>
      </c>
      <c r="D257" t="s">
        <v>432</v>
      </c>
      <c r="E257" t="s">
        <v>315</v>
      </c>
      <c r="F257" t="s">
        <v>128</v>
      </c>
    </row>
    <row r="258" spans="1:6" x14ac:dyDescent="0.25">
      <c r="A258" t="s">
        <v>435</v>
      </c>
      <c r="B258">
        <v>181680</v>
      </c>
      <c r="C258">
        <v>340186</v>
      </c>
      <c r="D258" t="s">
        <v>432</v>
      </c>
      <c r="E258" t="s">
        <v>315</v>
      </c>
      <c r="F258" t="s">
        <v>128</v>
      </c>
    </row>
    <row r="259" spans="1:6" x14ac:dyDescent="0.25">
      <c r="A259" t="s">
        <v>436</v>
      </c>
      <c r="B259">
        <v>181689</v>
      </c>
      <c r="C259">
        <v>340189</v>
      </c>
      <c r="D259" t="s">
        <v>432</v>
      </c>
      <c r="E259" t="s">
        <v>315</v>
      </c>
      <c r="F259" t="s">
        <v>128</v>
      </c>
    </row>
    <row r="260" spans="1:6" x14ac:dyDescent="0.25">
      <c r="A260" t="s">
        <v>437</v>
      </c>
      <c r="B260">
        <v>181847</v>
      </c>
      <c r="C260">
        <v>340483</v>
      </c>
      <c r="D260" t="s">
        <v>438</v>
      </c>
      <c r="E260" t="s">
        <v>369</v>
      </c>
      <c r="F260" t="s">
        <v>150</v>
      </c>
    </row>
    <row r="261" spans="1:6" x14ac:dyDescent="0.25">
      <c r="A261" t="s">
        <v>439</v>
      </c>
      <c r="B261">
        <v>181774</v>
      </c>
      <c r="C261">
        <v>340484</v>
      </c>
      <c r="D261" t="s">
        <v>438</v>
      </c>
      <c r="E261" t="s">
        <v>369</v>
      </c>
      <c r="F261" t="s">
        <v>150</v>
      </c>
    </row>
    <row r="262" spans="1:6" x14ac:dyDescent="0.25">
      <c r="A262" t="s">
        <v>440</v>
      </c>
      <c r="B262">
        <v>181803</v>
      </c>
      <c r="C262">
        <v>340486</v>
      </c>
      <c r="D262" t="s">
        <v>438</v>
      </c>
      <c r="E262" t="s">
        <v>369</v>
      </c>
      <c r="F262" t="s">
        <v>150</v>
      </c>
    </row>
    <row r="263" spans="1:6" x14ac:dyDescent="0.25">
      <c r="A263" t="s">
        <v>441</v>
      </c>
      <c r="B263">
        <v>181642</v>
      </c>
      <c r="C263">
        <v>340488</v>
      </c>
      <c r="D263" t="s">
        <v>438</v>
      </c>
      <c r="E263" t="s">
        <v>369</v>
      </c>
      <c r="F263" t="s">
        <v>150</v>
      </c>
    </row>
    <row r="264" spans="1:6" x14ac:dyDescent="0.25">
      <c r="A264" t="s">
        <v>442</v>
      </c>
      <c r="B264">
        <v>181615</v>
      </c>
      <c r="C264">
        <v>340493</v>
      </c>
      <c r="D264" t="s">
        <v>438</v>
      </c>
      <c r="E264" t="s">
        <v>369</v>
      </c>
      <c r="F264" t="s">
        <v>150</v>
      </c>
    </row>
    <row r="265" spans="1:6" x14ac:dyDescent="0.25">
      <c r="A265" t="s">
        <v>443</v>
      </c>
      <c r="B265">
        <v>181640</v>
      </c>
      <c r="C265">
        <v>340268</v>
      </c>
      <c r="D265" t="s">
        <v>443</v>
      </c>
      <c r="E265" t="s">
        <v>194</v>
      </c>
      <c r="F265" t="s">
        <v>137</v>
      </c>
    </row>
    <row r="266" spans="1:6" x14ac:dyDescent="0.25">
      <c r="A266" t="s">
        <v>444</v>
      </c>
      <c r="B266">
        <v>181796</v>
      </c>
      <c r="C266">
        <v>340270</v>
      </c>
      <c r="D266" t="s">
        <v>444</v>
      </c>
      <c r="E266" t="s">
        <v>194</v>
      </c>
      <c r="F266" t="s">
        <v>137</v>
      </c>
    </row>
    <row r="267" spans="1:6" x14ac:dyDescent="0.25">
      <c r="A267" t="s">
        <v>445</v>
      </c>
      <c r="B267">
        <v>1816161</v>
      </c>
      <c r="C267">
        <v>340031</v>
      </c>
      <c r="D267" t="s">
        <v>446</v>
      </c>
      <c r="E267" t="s">
        <v>222</v>
      </c>
      <c r="F267" t="s">
        <v>128</v>
      </c>
    </row>
    <row r="268" spans="1:6" x14ac:dyDescent="0.25">
      <c r="A268" t="s">
        <v>447</v>
      </c>
      <c r="B268">
        <v>1816164</v>
      </c>
      <c r="C268">
        <v>340207</v>
      </c>
      <c r="D268" t="s">
        <v>446</v>
      </c>
      <c r="E268" t="s">
        <v>222</v>
      </c>
      <c r="F268" t="s">
        <v>128</v>
      </c>
    </row>
    <row r="269" spans="1:6" x14ac:dyDescent="0.25">
      <c r="A269" t="s">
        <v>448</v>
      </c>
      <c r="B269">
        <v>1816165</v>
      </c>
      <c r="C269">
        <v>340215</v>
      </c>
      <c r="D269" t="s">
        <v>446</v>
      </c>
      <c r="E269" t="s">
        <v>222</v>
      </c>
      <c r="F269" t="s">
        <v>128</v>
      </c>
    </row>
    <row r="270" spans="1:6" x14ac:dyDescent="0.25">
      <c r="A270" t="s">
        <v>449</v>
      </c>
      <c r="B270">
        <v>1816166</v>
      </c>
      <c r="C270">
        <v>340220</v>
      </c>
      <c r="D270" t="s">
        <v>446</v>
      </c>
      <c r="E270" t="s">
        <v>222</v>
      </c>
      <c r="F270" t="s">
        <v>128</v>
      </c>
    </row>
    <row r="271" spans="1:6" x14ac:dyDescent="0.25">
      <c r="A271" t="s">
        <v>450</v>
      </c>
      <c r="B271">
        <v>1816162</v>
      </c>
      <c r="C271">
        <v>340052</v>
      </c>
      <c r="D271" t="s">
        <v>446</v>
      </c>
      <c r="E271" t="s">
        <v>222</v>
      </c>
      <c r="F271" t="s">
        <v>128</v>
      </c>
    </row>
    <row r="272" spans="1:6" x14ac:dyDescent="0.25">
      <c r="A272" t="s">
        <v>451</v>
      </c>
      <c r="B272">
        <v>1816163</v>
      </c>
      <c r="C272">
        <v>340053</v>
      </c>
      <c r="D272" t="s">
        <v>446</v>
      </c>
      <c r="E272" t="s">
        <v>222</v>
      </c>
      <c r="F272" t="s">
        <v>128</v>
      </c>
    </row>
    <row r="273" spans="1:6" x14ac:dyDescent="0.25">
      <c r="A273" t="s">
        <v>452</v>
      </c>
      <c r="B273">
        <v>1817171</v>
      </c>
      <c r="C273">
        <v>340209</v>
      </c>
      <c r="D273" t="s">
        <v>453</v>
      </c>
      <c r="E273" t="s">
        <v>179</v>
      </c>
      <c r="F273" t="s">
        <v>137</v>
      </c>
    </row>
    <row r="274" spans="1:6" x14ac:dyDescent="0.25">
      <c r="A274" t="s">
        <v>454</v>
      </c>
      <c r="B274">
        <v>1817172</v>
      </c>
      <c r="C274">
        <v>340225</v>
      </c>
      <c r="D274" t="s">
        <v>453</v>
      </c>
      <c r="E274" t="s">
        <v>179</v>
      </c>
      <c r="F274" t="s">
        <v>137</v>
      </c>
    </row>
    <row r="275" spans="1:6" x14ac:dyDescent="0.25">
      <c r="A275" t="s">
        <v>455</v>
      </c>
      <c r="B275">
        <v>181821</v>
      </c>
      <c r="C275">
        <v>340228</v>
      </c>
      <c r="D275" t="s">
        <v>453</v>
      </c>
      <c r="E275" t="s">
        <v>179</v>
      </c>
      <c r="F275" t="s">
        <v>137</v>
      </c>
    </row>
    <row r="276" spans="1:6" x14ac:dyDescent="0.25">
      <c r="A276" t="s">
        <v>456</v>
      </c>
      <c r="B276">
        <v>181792</v>
      </c>
      <c r="C276">
        <v>340273</v>
      </c>
      <c r="D276" t="s">
        <v>456</v>
      </c>
      <c r="E276" t="s">
        <v>194</v>
      </c>
      <c r="F276" t="s">
        <v>137</v>
      </c>
    </row>
    <row r="277" spans="1:6" x14ac:dyDescent="0.25">
      <c r="A277" t="s">
        <v>457</v>
      </c>
      <c r="B277">
        <v>181634</v>
      </c>
      <c r="C277">
        <v>340144</v>
      </c>
      <c r="D277" t="s">
        <v>458</v>
      </c>
      <c r="E277" t="s">
        <v>127</v>
      </c>
      <c r="F277" t="s">
        <v>128</v>
      </c>
    </row>
    <row r="278" spans="1:6" x14ac:dyDescent="0.25">
      <c r="A278" t="s">
        <v>131</v>
      </c>
      <c r="B278">
        <v>181704</v>
      </c>
      <c r="D278" t="s">
        <v>462</v>
      </c>
      <c r="E278" t="s">
        <v>222</v>
      </c>
      <c r="F278" t="s">
        <v>128</v>
      </c>
    </row>
    <row r="279" spans="1:6" x14ac:dyDescent="0.25">
      <c r="A279" t="s">
        <v>463</v>
      </c>
      <c r="B279">
        <v>1817041</v>
      </c>
      <c r="C279">
        <v>340047</v>
      </c>
      <c r="D279" t="s">
        <v>462</v>
      </c>
      <c r="E279" t="s">
        <v>222</v>
      </c>
      <c r="F279" t="s">
        <v>128</v>
      </c>
    </row>
    <row r="280" spans="1:6" x14ac:dyDescent="0.25">
      <c r="A280" t="s">
        <v>464</v>
      </c>
      <c r="B280">
        <v>1817042</v>
      </c>
      <c r="C280">
        <v>340055</v>
      </c>
      <c r="D280" t="s">
        <v>462</v>
      </c>
      <c r="E280" t="s">
        <v>222</v>
      </c>
      <c r="F280" t="s">
        <v>128</v>
      </c>
    </row>
    <row r="281" spans="1:6" x14ac:dyDescent="0.25">
      <c r="A281" t="s">
        <v>465</v>
      </c>
      <c r="B281">
        <v>1817043</v>
      </c>
      <c r="C281">
        <v>340062</v>
      </c>
      <c r="D281" t="s">
        <v>462</v>
      </c>
      <c r="E281" t="s">
        <v>222</v>
      </c>
      <c r="F281" t="s">
        <v>128</v>
      </c>
    </row>
    <row r="282" spans="1:6" x14ac:dyDescent="0.25">
      <c r="A282" t="s">
        <v>466</v>
      </c>
      <c r="B282">
        <v>1817682</v>
      </c>
      <c r="C282">
        <v>340123</v>
      </c>
      <c r="D282" t="s">
        <v>467</v>
      </c>
      <c r="E282" t="s">
        <v>128</v>
      </c>
      <c r="F282" t="s">
        <v>128</v>
      </c>
    </row>
    <row r="283" spans="1:6" x14ac:dyDescent="0.25">
      <c r="A283" t="s">
        <v>468</v>
      </c>
      <c r="B283">
        <v>1817681</v>
      </c>
      <c r="C283">
        <v>340115</v>
      </c>
      <c r="D283" t="s">
        <v>467</v>
      </c>
      <c r="E283" t="s">
        <v>128</v>
      </c>
      <c r="F283" t="s">
        <v>128</v>
      </c>
    </row>
    <row r="284" spans="1:6" x14ac:dyDescent="0.25">
      <c r="A284" t="s">
        <v>469</v>
      </c>
      <c r="B284">
        <v>181759</v>
      </c>
      <c r="C284">
        <v>340124</v>
      </c>
      <c r="D284" t="s">
        <v>467</v>
      </c>
      <c r="E284" t="s">
        <v>128</v>
      </c>
      <c r="F284" t="s">
        <v>128</v>
      </c>
    </row>
    <row r="285" spans="1:6" x14ac:dyDescent="0.25">
      <c r="A285" t="s">
        <v>470</v>
      </c>
      <c r="B285">
        <v>1817683</v>
      </c>
      <c r="C285">
        <v>340127</v>
      </c>
      <c r="D285" t="s">
        <v>467</v>
      </c>
      <c r="E285" t="s">
        <v>128</v>
      </c>
      <c r="F285" t="s">
        <v>128</v>
      </c>
    </row>
    <row r="286" spans="1:6" x14ac:dyDescent="0.25">
      <c r="A286" t="s">
        <v>471</v>
      </c>
      <c r="B286">
        <v>1817684</v>
      </c>
      <c r="C286">
        <v>340133</v>
      </c>
      <c r="D286" t="s">
        <v>467</v>
      </c>
      <c r="E286" t="s">
        <v>128</v>
      </c>
      <c r="F286" t="s">
        <v>128</v>
      </c>
    </row>
    <row r="287" spans="1:6" x14ac:dyDescent="0.25">
      <c r="A287" t="s">
        <v>472</v>
      </c>
      <c r="B287">
        <v>181651</v>
      </c>
      <c r="C287">
        <v>340154</v>
      </c>
      <c r="D287" t="s">
        <v>472</v>
      </c>
      <c r="E287" t="s">
        <v>127</v>
      </c>
      <c r="F287" t="s">
        <v>128</v>
      </c>
    </row>
    <row r="288" spans="1:6" x14ac:dyDescent="0.25">
      <c r="A288" t="s">
        <v>473</v>
      </c>
      <c r="B288">
        <v>181842</v>
      </c>
      <c r="C288">
        <v>340202</v>
      </c>
      <c r="D288" t="s">
        <v>474</v>
      </c>
      <c r="E288" t="s">
        <v>179</v>
      </c>
      <c r="F288" t="s">
        <v>137</v>
      </c>
    </row>
    <row r="289" spans="1:6" x14ac:dyDescent="0.25">
      <c r="A289" t="s">
        <v>475</v>
      </c>
      <c r="B289">
        <v>181848</v>
      </c>
      <c r="C289">
        <v>340206</v>
      </c>
      <c r="D289" t="s">
        <v>474</v>
      </c>
      <c r="E289" t="s">
        <v>179</v>
      </c>
      <c r="F289" t="s">
        <v>137</v>
      </c>
    </row>
    <row r="290" spans="1:6" x14ac:dyDescent="0.25">
      <c r="A290" t="s">
        <v>476</v>
      </c>
      <c r="B290">
        <v>181866</v>
      </c>
      <c r="C290">
        <v>340222</v>
      </c>
      <c r="D290" t="s">
        <v>474</v>
      </c>
      <c r="E290" t="s">
        <v>179</v>
      </c>
      <c r="F290" t="s">
        <v>137</v>
      </c>
    </row>
    <row r="291" spans="1:6" x14ac:dyDescent="0.25">
      <c r="A291" t="s">
        <v>477</v>
      </c>
      <c r="B291">
        <v>181835</v>
      </c>
      <c r="C291">
        <v>340240</v>
      </c>
      <c r="D291" t="s">
        <v>474</v>
      </c>
      <c r="E291" t="s">
        <v>179</v>
      </c>
      <c r="F291" t="s">
        <v>137</v>
      </c>
    </row>
    <row r="292" spans="1:6" x14ac:dyDescent="0.25">
      <c r="A292" t="s">
        <v>478</v>
      </c>
      <c r="B292">
        <v>181849</v>
      </c>
      <c r="C292">
        <v>340243</v>
      </c>
      <c r="D292" t="s">
        <v>474</v>
      </c>
      <c r="E292" t="s">
        <v>179</v>
      </c>
      <c r="F292" t="s">
        <v>137</v>
      </c>
    </row>
    <row r="293" spans="1:6" x14ac:dyDescent="0.25">
      <c r="A293" t="s">
        <v>131</v>
      </c>
      <c r="B293">
        <v>181657</v>
      </c>
      <c r="D293" t="s">
        <v>479</v>
      </c>
      <c r="E293" t="s">
        <v>378</v>
      </c>
      <c r="F293" t="s">
        <v>150</v>
      </c>
    </row>
    <row r="294" spans="1:6" x14ac:dyDescent="0.25">
      <c r="A294" t="s">
        <v>480</v>
      </c>
      <c r="B294">
        <v>1816571</v>
      </c>
      <c r="C294">
        <v>340559</v>
      </c>
      <c r="D294" t="s">
        <v>479</v>
      </c>
      <c r="E294" t="s">
        <v>378</v>
      </c>
      <c r="F294" t="s">
        <v>150</v>
      </c>
    </row>
    <row r="295" spans="1:6" x14ac:dyDescent="0.25">
      <c r="A295" t="s">
        <v>481</v>
      </c>
      <c r="B295">
        <v>1816572</v>
      </c>
      <c r="C295">
        <v>340563</v>
      </c>
      <c r="D295" t="s">
        <v>479</v>
      </c>
      <c r="E295" t="s">
        <v>378</v>
      </c>
      <c r="F295" t="s">
        <v>150</v>
      </c>
    </row>
    <row r="296" spans="1:6" x14ac:dyDescent="0.25">
      <c r="A296" t="s">
        <v>482</v>
      </c>
      <c r="B296">
        <v>1816573</v>
      </c>
      <c r="C296">
        <v>340564</v>
      </c>
      <c r="D296" t="s">
        <v>479</v>
      </c>
      <c r="E296" t="s">
        <v>378</v>
      </c>
      <c r="F296" t="s">
        <v>150</v>
      </c>
    </row>
    <row r="297" spans="1:6" x14ac:dyDescent="0.25">
      <c r="A297" t="s">
        <v>483</v>
      </c>
      <c r="B297">
        <v>181709</v>
      </c>
      <c r="C297">
        <v>340479</v>
      </c>
      <c r="D297" t="s">
        <v>484</v>
      </c>
      <c r="E297" t="s">
        <v>199</v>
      </c>
      <c r="F297" t="s">
        <v>150</v>
      </c>
    </row>
    <row r="298" spans="1:6" x14ac:dyDescent="0.25">
      <c r="A298" t="s">
        <v>485</v>
      </c>
      <c r="B298">
        <v>181775</v>
      </c>
      <c r="C298">
        <v>340547</v>
      </c>
      <c r="D298" t="s">
        <v>484</v>
      </c>
      <c r="E298" t="s">
        <v>199</v>
      </c>
      <c r="F298" t="s">
        <v>150</v>
      </c>
    </row>
    <row r="299" spans="1:6" x14ac:dyDescent="0.25">
      <c r="A299" t="s">
        <v>486</v>
      </c>
      <c r="B299">
        <v>181632</v>
      </c>
      <c r="C299">
        <v>340492</v>
      </c>
      <c r="D299" t="s">
        <v>486</v>
      </c>
      <c r="E299" t="s">
        <v>369</v>
      </c>
      <c r="F299" t="s">
        <v>150</v>
      </c>
    </row>
    <row r="300" spans="1:6" x14ac:dyDescent="0.25">
      <c r="A300" t="s">
        <v>487</v>
      </c>
      <c r="B300">
        <v>181805</v>
      </c>
      <c r="C300">
        <v>340618</v>
      </c>
      <c r="D300" t="s">
        <v>487</v>
      </c>
      <c r="E300" t="s">
        <v>139</v>
      </c>
      <c r="F300" t="s">
        <v>140</v>
      </c>
    </row>
    <row r="301" spans="1:6" x14ac:dyDescent="0.25">
      <c r="A301" t="s">
        <v>131</v>
      </c>
      <c r="B301">
        <v>181662</v>
      </c>
      <c r="D301" t="s">
        <v>487</v>
      </c>
      <c r="E301" t="s">
        <v>139</v>
      </c>
      <c r="F301" t="s">
        <v>140</v>
      </c>
    </row>
    <row r="302" spans="1:6" x14ac:dyDescent="0.25">
      <c r="A302" t="s">
        <v>488</v>
      </c>
      <c r="B302">
        <v>181830</v>
      </c>
      <c r="C302">
        <v>340443</v>
      </c>
      <c r="D302" t="s">
        <v>489</v>
      </c>
      <c r="E302" t="s">
        <v>174</v>
      </c>
      <c r="F302" t="s">
        <v>140</v>
      </c>
    </row>
    <row r="303" spans="1:6" x14ac:dyDescent="0.25">
      <c r="A303" t="s">
        <v>490</v>
      </c>
      <c r="B303">
        <v>181603</v>
      </c>
      <c r="C303">
        <v>340448</v>
      </c>
      <c r="D303" t="s">
        <v>489</v>
      </c>
      <c r="E303" t="s">
        <v>174</v>
      </c>
      <c r="F303" t="s">
        <v>140</v>
      </c>
    </row>
    <row r="304" spans="1:6" x14ac:dyDescent="0.25">
      <c r="A304" t="s">
        <v>491</v>
      </c>
      <c r="B304">
        <v>181744</v>
      </c>
      <c r="C304" t="s">
        <v>492</v>
      </c>
      <c r="D304" t="s">
        <v>493</v>
      </c>
      <c r="E304" t="s">
        <v>174</v>
      </c>
      <c r="F304" t="s">
        <v>140</v>
      </c>
    </row>
    <row r="305" spans="1:6" x14ac:dyDescent="0.25">
      <c r="A305" t="s">
        <v>494</v>
      </c>
      <c r="B305">
        <v>181728</v>
      </c>
      <c r="C305" t="s">
        <v>495</v>
      </c>
      <c r="D305" t="s">
        <v>493</v>
      </c>
      <c r="E305" t="s">
        <v>174</v>
      </c>
      <c r="F305" t="s">
        <v>140</v>
      </c>
    </row>
    <row r="306" spans="1:6" x14ac:dyDescent="0.25">
      <c r="A306" t="s">
        <v>496</v>
      </c>
      <c r="B306">
        <v>181745</v>
      </c>
      <c r="C306">
        <v>340445</v>
      </c>
      <c r="D306" t="s">
        <v>496</v>
      </c>
      <c r="E306" t="s">
        <v>174</v>
      </c>
      <c r="F306" t="s">
        <v>140</v>
      </c>
    </row>
    <row r="307" spans="1:6" x14ac:dyDescent="0.25">
      <c r="A307" t="s">
        <v>497</v>
      </c>
      <c r="B307">
        <v>181784</v>
      </c>
      <c r="C307">
        <v>340447</v>
      </c>
      <c r="D307" t="s">
        <v>497</v>
      </c>
      <c r="E307" t="s">
        <v>174</v>
      </c>
      <c r="F307" t="s">
        <v>140</v>
      </c>
    </row>
    <row r="308" spans="1:6" x14ac:dyDescent="0.25">
      <c r="A308" t="s">
        <v>131</v>
      </c>
      <c r="B308">
        <v>181695</v>
      </c>
      <c r="D308" t="s">
        <v>498</v>
      </c>
      <c r="E308" t="s">
        <v>499</v>
      </c>
      <c r="F308" t="s">
        <v>150</v>
      </c>
    </row>
    <row r="309" spans="1:6" x14ac:dyDescent="0.25">
      <c r="A309" t="s">
        <v>500</v>
      </c>
      <c r="B309">
        <v>1816951</v>
      </c>
      <c r="C309">
        <v>340575</v>
      </c>
      <c r="D309" t="s">
        <v>498</v>
      </c>
      <c r="E309" t="s">
        <v>499</v>
      </c>
      <c r="F309" t="s">
        <v>150</v>
      </c>
    </row>
    <row r="310" spans="1:6" x14ac:dyDescent="0.25">
      <c r="A310" t="s">
        <v>501</v>
      </c>
      <c r="B310">
        <v>1816952</v>
      </c>
      <c r="C310">
        <v>340576</v>
      </c>
      <c r="D310" t="s">
        <v>498</v>
      </c>
      <c r="E310" t="s">
        <v>499</v>
      </c>
      <c r="F310" t="s">
        <v>150</v>
      </c>
    </row>
    <row r="311" spans="1:6" x14ac:dyDescent="0.25">
      <c r="A311" t="s">
        <v>502</v>
      </c>
      <c r="B311">
        <v>1816953</v>
      </c>
      <c r="C311">
        <v>340577</v>
      </c>
      <c r="D311" t="s">
        <v>498</v>
      </c>
      <c r="E311" t="s">
        <v>499</v>
      </c>
      <c r="F311" t="s">
        <v>150</v>
      </c>
    </row>
    <row r="312" spans="1:6" x14ac:dyDescent="0.25">
      <c r="A312" t="s">
        <v>503</v>
      </c>
      <c r="B312">
        <v>1816954</v>
      </c>
      <c r="C312">
        <v>340579</v>
      </c>
      <c r="D312" t="s">
        <v>498</v>
      </c>
      <c r="E312" t="s">
        <v>499</v>
      </c>
      <c r="F312" t="s">
        <v>150</v>
      </c>
    </row>
    <row r="313" spans="1:6" x14ac:dyDescent="0.25">
      <c r="A313" t="s">
        <v>504</v>
      </c>
      <c r="B313">
        <v>1816957</v>
      </c>
      <c r="C313">
        <v>340585</v>
      </c>
      <c r="D313" t="s">
        <v>498</v>
      </c>
      <c r="E313" t="s">
        <v>499</v>
      </c>
      <c r="F313" t="s">
        <v>150</v>
      </c>
    </row>
    <row r="314" spans="1:6" x14ac:dyDescent="0.25">
      <c r="A314" t="s">
        <v>505</v>
      </c>
      <c r="B314">
        <v>1816956</v>
      </c>
      <c r="C314">
        <v>340582</v>
      </c>
      <c r="D314" t="s">
        <v>498</v>
      </c>
      <c r="E314" t="s">
        <v>499</v>
      </c>
      <c r="F314" t="s">
        <v>150</v>
      </c>
    </row>
    <row r="315" spans="1:6" x14ac:dyDescent="0.25">
      <c r="A315" t="s">
        <v>506</v>
      </c>
      <c r="B315">
        <v>1816958</v>
      </c>
      <c r="C315">
        <v>340586</v>
      </c>
      <c r="D315" t="s">
        <v>498</v>
      </c>
      <c r="E315" t="s">
        <v>499</v>
      </c>
      <c r="F315" t="s">
        <v>150</v>
      </c>
    </row>
    <row r="316" spans="1:6" x14ac:dyDescent="0.25">
      <c r="A316" t="s">
        <v>507</v>
      </c>
      <c r="B316">
        <v>18169510</v>
      </c>
      <c r="C316">
        <v>340595</v>
      </c>
      <c r="D316" t="s">
        <v>498</v>
      </c>
      <c r="E316" t="s">
        <v>499</v>
      </c>
      <c r="F316" t="s">
        <v>150</v>
      </c>
    </row>
    <row r="317" spans="1:6" x14ac:dyDescent="0.25">
      <c r="A317" t="s">
        <v>508</v>
      </c>
      <c r="B317">
        <v>1816959</v>
      </c>
      <c r="C317">
        <v>340593</v>
      </c>
      <c r="D317" t="s">
        <v>498</v>
      </c>
      <c r="E317" t="s">
        <v>499</v>
      </c>
      <c r="F317" t="s">
        <v>150</v>
      </c>
    </row>
    <row r="318" spans="1:6" x14ac:dyDescent="0.25">
      <c r="A318" t="s">
        <v>509</v>
      </c>
      <c r="B318">
        <v>1816955</v>
      </c>
      <c r="C318">
        <v>340580</v>
      </c>
      <c r="D318" t="s">
        <v>498</v>
      </c>
      <c r="E318" t="s">
        <v>499</v>
      </c>
      <c r="F318" t="s">
        <v>150</v>
      </c>
    </row>
    <row r="319" spans="1:6" x14ac:dyDescent="0.25">
      <c r="A319" t="s">
        <v>510</v>
      </c>
      <c r="B319">
        <v>18169511</v>
      </c>
      <c r="C319">
        <v>340597</v>
      </c>
      <c r="D319" t="s">
        <v>498</v>
      </c>
      <c r="E319" t="s">
        <v>499</v>
      </c>
      <c r="F319" t="s">
        <v>150</v>
      </c>
    </row>
    <row r="320" spans="1:6" x14ac:dyDescent="0.25">
      <c r="A320" t="s">
        <v>514</v>
      </c>
      <c r="B320">
        <v>181606</v>
      </c>
      <c r="C320">
        <v>340165</v>
      </c>
      <c r="D320" t="s">
        <v>515</v>
      </c>
      <c r="E320" t="s">
        <v>315</v>
      </c>
      <c r="F320" t="s">
        <v>128</v>
      </c>
    </row>
    <row r="321" spans="1:6" x14ac:dyDescent="0.25">
      <c r="A321" t="s">
        <v>516</v>
      </c>
      <c r="B321">
        <v>181722</v>
      </c>
      <c r="C321">
        <v>340166</v>
      </c>
      <c r="D321" t="s">
        <v>515</v>
      </c>
      <c r="E321" t="s">
        <v>315</v>
      </c>
      <c r="F321" t="s">
        <v>128</v>
      </c>
    </row>
    <row r="322" spans="1:6" x14ac:dyDescent="0.25">
      <c r="A322" t="s">
        <v>517</v>
      </c>
      <c r="B322">
        <v>181808</v>
      </c>
      <c r="C322">
        <v>340183</v>
      </c>
      <c r="D322" t="s">
        <v>515</v>
      </c>
      <c r="E322" t="s">
        <v>315</v>
      </c>
      <c r="F322" t="s">
        <v>128</v>
      </c>
    </row>
    <row r="323" spans="1:6" x14ac:dyDescent="0.25">
      <c r="A323" t="s">
        <v>518</v>
      </c>
      <c r="B323">
        <v>181731</v>
      </c>
      <c r="C323">
        <v>340184</v>
      </c>
      <c r="D323" t="s">
        <v>515</v>
      </c>
      <c r="E323" t="s">
        <v>315</v>
      </c>
      <c r="F323" t="s">
        <v>128</v>
      </c>
    </row>
    <row r="324" spans="1:6" x14ac:dyDescent="0.25">
      <c r="A324" t="s">
        <v>519</v>
      </c>
      <c r="B324">
        <v>181764</v>
      </c>
      <c r="C324">
        <v>340187</v>
      </c>
      <c r="D324" t="s">
        <v>515</v>
      </c>
      <c r="E324" t="s">
        <v>315</v>
      </c>
      <c r="F324" t="s">
        <v>128</v>
      </c>
    </row>
    <row r="325" spans="1:6" x14ac:dyDescent="0.25">
      <c r="A325" t="s">
        <v>520</v>
      </c>
      <c r="B325">
        <v>181654</v>
      </c>
      <c r="C325">
        <v>340188</v>
      </c>
      <c r="D325" t="s">
        <v>515</v>
      </c>
      <c r="E325" t="s">
        <v>315</v>
      </c>
      <c r="F325" t="s">
        <v>128</v>
      </c>
    </row>
    <row r="326" spans="1:6" x14ac:dyDescent="0.25">
      <c r="A326" t="s">
        <v>131</v>
      </c>
      <c r="B326">
        <v>181712</v>
      </c>
      <c r="D326" t="s">
        <v>521</v>
      </c>
      <c r="E326" t="s">
        <v>128</v>
      </c>
      <c r="F326" t="s">
        <v>128</v>
      </c>
    </row>
    <row r="327" spans="1:6" x14ac:dyDescent="0.25">
      <c r="A327" t="s">
        <v>522</v>
      </c>
      <c r="B327">
        <v>1817123</v>
      </c>
      <c r="C327">
        <v>340131</v>
      </c>
      <c r="D327" t="s">
        <v>521</v>
      </c>
      <c r="E327" t="s">
        <v>128</v>
      </c>
      <c r="F327" t="s">
        <v>128</v>
      </c>
    </row>
    <row r="328" spans="1:6" x14ac:dyDescent="0.25">
      <c r="A328" t="s">
        <v>523</v>
      </c>
      <c r="B328">
        <v>1817121</v>
      </c>
      <c r="C328">
        <v>340122</v>
      </c>
      <c r="D328" t="s">
        <v>521</v>
      </c>
      <c r="E328" t="s">
        <v>128</v>
      </c>
      <c r="F328" t="s">
        <v>128</v>
      </c>
    </row>
    <row r="329" spans="1:6" x14ac:dyDescent="0.25">
      <c r="A329" t="s">
        <v>524</v>
      </c>
      <c r="B329">
        <v>1817122</v>
      </c>
      <c r="C329">
        <v>340128</v>
      </c>
      <c r="D329" t="s">
        <v>521</v>
      </c>
      <c r="E329" t="s">
        <v>128</v>
      </c>
      <c r="F329" t="s">
        <v>128</v>
      </c>
    </row>
    <row r="330" spans="1:6" x14ac:dyDescent="0.25">
      <c r="A330" t="s">
        <v>131</v>
      </c>
      <c r="B330">
        <v>181691</v>
      </c>
      <c r="D330" t="s">
        <v>526</v>
      </c>
      <c r="E330" t="s">
        <v>179</v>
      </c>
      <c r="F330" t="s">
        <v>137</v>
      </c>
    </row>
    <row r="331" spans="1:6" x14ac:dyDescent="0.25">
      <c r="A331" t="s">
        <v>527</v>
      </c>
      <c r="B331">
        <v>1816912</v>
      </c>
      <c r="C331">
        <v>340224</v>
      </c>
      <c r="D331" t="s">
        <v>526</v>
      </c>
      <c r="E331" t="s">
        <v>179</v>
      </c>
      <c r="F331" t="s">
        <v>137</v>
      </c>
    </row>
    <row r="332" spans="1:6" x14ac:dyDescent="0.25">
      <c r="A332" t="s">
        <v>528</v>
      </c>
      <c r="B332">
        <v>1816911</v>
      </c>
      <c r="C332">
        <v>340213</v>
      </c>
      <c r="D332" t="s">
        <v>526</v>
      </c>
      <c r="E332" t="s">
        <v>179</v>
      </c>
      <c r="F332" t="s">
        <v>137</v>
      </c>
    </row>
    <row r="333" spans="1:6" x14ac:dyDescent="0.25">
      <c r="A333" t="s">
        <v>529</v>
      </c>
      <c r="B333">
        <v>181726</v>
      </c>
      <c r="C333">
        <v>340549</v>
      </c>
      <c r="D333" t="s">
        <v>529</v>
      </c>
      <c r="E333" t="s">
        <v>199</v>
      </c>
      <c r="F333" t="s">
        <v>150</v>
      </c>
    </row>
    <row r="334" spans="1:6" x14ac:dyDescent="0.25">
      <c r="A334" t="s">
        <v>530</v>
      </c>
      <c r="B334">
        <v>181769</v>
      </c>
      <c r="C334">
        <v>340205</v>
      </c>
      <c r="D334" t="s">
        <v>531</v>
      </c>
      <c r="E334" t="s">
        <v>179</v>
      </c>
      <c r="F334" t="s">
        <v>137</v>
      </c>
    </row>
    <row r="335" spans="1:6" x14ac:dyDescent="0.25">
      <c r="A335" t="s">
        <v>532</v>
      </c>
      <c r="B335">
        <v>181607</v>
      </c>
      <c r="C335">
        <v>340227</v>
      </c>
      <c r="D335" t="s">
        <v>531</v>
      </c>
      <c r="E335" t="s">
        <v>179</v>
      </c>
      <c r="F335" t="s">
        <v>137</v>
      </c>
    </row>
    <row r="336" spans="1:6" x14ac:dyDescent="0.25">
      <c r="A336" t="s">
        <v>533</v>
      </c>
      <c r="B336">
        <v>181613</v>
      </c>
      <c r="C336">
        <v>340226</v>
      </c>
      <c r="D336" t="s">
        <v>531</v>
      </c>
      <c r="E336" t="s">
        <v>179</v>
      </c>
      <c r="F336" t="s">
        <v>137</v>
      </c>
    </row>
    <row r="337" spans="1:6" x14ac:dyDescent="0.25">
      <c r="A337" t="s">
        <v>131</v>
      </c>
      <c r="B337">
        <v>181638</v>
      </c>
      <c r="D337" t="s">
        <v>534</v>
      </c>
      <c r="E337" t="s">
        <v>315</v>
      </c>
      <c r="F337" t="s">
        <v>128</v>
      </c>
    </row>
    <row r="338" spans="1:6" x14ac:dyDescent="0.25">
      <c r="A338" t="s">
        <v>535</v>
      </c>
      <c r="B338">
        <v>1816381</v>
      </c>
      <c r="C338">
        <v>340112</v>
      </c>
      <c r="D338" t="s">
        <v>534</v>
      </c>
      <c r="E338" t="s">
        <v>315</v>
      </c>
      <c r="F338" t="s">
        <v>128</v>
      </c>
    </row>
    <row r="339" spans="1:6" x14ac:dyDescent="0.25">
      <c r="A339" t="s">
        <v>536</v>
      </c>
      <c r="B339">
        <v>1816383</v>
      </c>
      <c r="C339">
        <v>340191</v>
      </c>
      <c r="D339" t="s">
        <v>534</v>
      </c>
      <c r="E339" t="s">
        <v>315</v>
      </c>
      <c r="F339" t="s">
        <v>128</v>
      </c>
    </row>
    <row r="340" spans="1:6" x14ac:dyDescent="0.25">
      <c r="A340" t="s">
        <v>537</v>
      </c>
      <c r="B340">
        <v>1816384</v>
      </c>
      <c r="C340">
        <v>340192</v>
      </c>
      <c r="D340" t="s">
        <v>534</v>
      </c>
      <c r="E340" t="s">
        <v>315</v>
      </c>
      <c r="F340" t="s">
        <v>128</v>
      </c>
    </row>
    <row r="341" spans="1:6" x14ac:dyDescent="0.25">
      <c r="A341" t="s">
        <v>538</v>
      </c>
      <c r="B341">
        <v>1816382</v>
      </c>
      <c r="C341">
        <v>340113</v>
      </c>
      <c r="D341" t="s">
        <v>534</v>
      </c>
      <c r="E341" t="s">
        <v>315</v>
      </c>
      <c r="F341" t="s">
        <v>128</v>
      </c>
    </row>
    <row r="342" spans="1:6" x14ac:dyDescent="0.25">
      <c r="A342" t="s">
        <v>131</v>
      </c>
      <c r="B342">
        <v>181705</v>
      </c>
      <c r="D342" t="s">
        <v>286</v>
      </c>
      <c r="E342" t="s">
        <v>176</v>
      </c>
      <c r="F342" t="s">
        <v>137</v>
      </c>
    </row>
    <row r="343" spans="1:6" x14ac:dyDescent="0.25">
      <c r="A343" t="s">
        <v>287</v>
      </c>
      <c r="B343">
        <v>1817051</v>
      </c>
      <c r="C343">
        <v>340277</v>
      </c>
      <c r="D343" t="s">
        <v>286</v>
      </c>
      <c r="E343" t="s">
        <v>176</v>
      </c>
      <c r="F343" t="s">
        <v>137</v>
      </c>
    </row>
    <row r="344" spans="1:6" x14ac:dyDescent="0.25">
      <c r="A344" t="s">
        <v>288</v>
      </c>
      <c r="B344">
        <v>1817052</v>
      </c>
      <c r="C344">
        <v>340278</v>
      </c>
      <c r="D344" t="s">
        <v>286</v>
      </c>
      <c r="E344" t="s">
        <v>176</v>
      </c>
      <c r="F344" t="s">
        <v>137</v>
      </c>
    </row>
    <row r="345" spans="1:6" x14ac:dyDescent="0.25">
      <c r="A345" t="s">
        <v>289</v>
      </c>
      <c r="B345">
        <v>1817053</v>
      </c>
      <c r="C345">
        <v>340280</v>
      </c>
      <c r="D345" t="s">
        <v>286</v>
      </c>
      <c r="E345" t="s">
        <v>176</v>
      </c>
      <c r="F345" t="s">
        <v>137</v>
      </c>
    </row>
    <row r="346" spans="1:6" x14ac:dyDescent="0.25">
      <c r="A346" t="s">
        <v>290</v>
      </c>
      <c r="B346">
        <v>1817054</v>
      </c>
      <c r="C346">
        <v>340285</v>
      </c>
      <c r="D346" t="s">
        <v>286</v>
      </c>
      <c r="E346" t="s">
        <v>176</v>
      </c>
      <c r="F346" t="s">
        <v>137</v>
      </c>
    </row>
    <row r="347" spans="1:6" x14ac:dyDescent="0.25">
      <c r="A347" t="s">
        <v>347</v>
      </c>
      <c r="B347">
        <v>181801</v>
      </c>
      <c r="C347">
        <v>340281</v>
      </c>
      <c r="D347" t="s">
        <v>286</v>
      </c>
      <c r="E347" t="s">
        <v>176</v>
      </c>
      <c r="F347" t="s">
        <v>137</v>
      </c>
    </row>
    <row r="348" spans="1:6" x14ac:dyDescent="0.25">
      <c r="A348" t="s">
        <v>348</v>
      </c>
      <c r="B348">
        <v>181800</v>
      </c>
      <c r="C348">
        <v>340282</v>
      </c>
      <c r="D348" t="s">
        <v>286</v>
      </c>
      <c r="E348" t="s">
        <v>176</v>
      </c>
      <c r="F348" t="s">
        <v>137</v>
      </c>
    </row>
    <row r="349" spans="1:6" x14ac:dyDescent="0.25">
      <c r="A349" t="s">
        <v>349</v>
      </c>
      <c r="B349">
        <v>181668</v>
      </c>
      <c r="C349">
        <v>340298</v>
      </c>
      <c r="D349" t="s">
        <v>286</v>
      </c>
      <c r="E349" t="s">
        <v>176</v>
      </c>
      <c r="F349" t="s">
        <v>137</v>
      </c>
    </row>
    <row r="350" spans="1:6" x14ac:dyDescent="0.25">
      <c r="A350" t="s">
        <v>131</v>
      </c>
      <c r="B350">
        <v>181670</v>
      </c>
      <c r="D350" t="s">
        <v>539</v>
      </c>
      <c r="E350" t="s">
        <v>246</v>
      </c>
      <c r="F350" t="s">
        <v>140</v>
      </c>
    </row>
    <row r="351" spans="1:6" x14ac:dyDescent="0.25">
      <c r="A351" t="s">
        <v>540</v>
      </c>
      <c r="B351">
        <v>1816701</v>
      </c>
      <c r="C351">
        <v>340386</v>
      </c>
      <c r="D351" t="s">
        <v>539</v>
      </c>
      <c r="E351" t="s">
        <v>246</v>
      </c>
      <c r="F351" t="s">
        <v>140</v>
      </c>
    </row>
    <row r="352" spans="1:6" x14ac:dyDescent="0.25">
      <c r="A352" t="s">
        <v>541</v>
      </c>
      <c r="B352">
        <v>1816702</v>
      </c>
      <c r="C352">
        <v>340387</v>
      </c>
      <c r="D352" t="s">
        <v>539</v>
      </c>
      <c r="E352" t="s">
        <v>246</v>
      </c>
      <c r="F352" t="s">
        <v>140</v>
      </c>
    </row>
    <row r="353" spans="1:6" x14ac:dyDescent="0.25">
      <c r="A353" t="s">
        <v>542</v>
      </c>
      <c r="B353">
        <v>1816703</v>
      </c>
      <c r="C353">
        <v>340389</v>
      </c>
      <c r="D353" t="s">
        <v>539</v>
      </c>
      <c r="E353" t="s">
        <v>246</v>
      </c>
      <c r="F353" t="s">
        <v>140</v>
      </c>
    </row>
    <row r="354" spans="1:6" x14ac:dyDescent="0.25">
      <c r="A354" t="s">
        <v>543</v>
      </c>
      <c r="B354">
        <v>1816704</v>
      </c>
      <c r="C354">
        <v>340398</v>
      </c>
      <c r="D354" t="s">
        <v>539</v>
      </c>
      <c r="E354" t="s">
        <v>246</v>
      </c>
      <c r="F354" t="s">
        <v>140</v>
      </c>
    </row>
    <row r="355" spans="1:6" x14ac:dyDescent="0.25">
      <c r="A355" t="s">
        <v>544</v>
      </c>
      <c r="B355">
        <v>1816705</v>
      </c>
      <c r="C355">
        <v>340399</v>
      </c>
      <c r="D355" t="s">
        <v>539</v>
      </c>
      <c r="E355" t="s">
        <v>246</v>
      </c>
      <c r="F355" t="s">
        <v>140</v>
      </c>
    </row>
    <row r="356" spans="1:6" x14ac:dyDescent="0.25">
      <c r="A356" t="s">
        <v>131</v>
      </c>
      <c r="B356">
        <v>181694</v>
      </c>
      <c r="D356" t="s">
        <v>545</v>
      </c>
      <c r="E356" t="s">
        <v>315</v>
      </c>
      <c r="F356" t="s">
        <v>128</v>
      </c>
    </row>
    <row r="357" spans="1:6" x14ac:dyDescent="0.25">
      <c r="A357" t="s">
        <v>546</v>
      </c>
      <c r="B357">
        <v>181666</v>
      </c>
      <c r="C357">
        <v>340163</v>
      </c>
      <c r="D357" t="s">
        <v>545</v>
      </c>
      <c r="E357" t="s">
        <v>315</v>
      </c>
      <c r="F357" t="s">
        <v>128</v>
      </c>
    </row>
    <row r="358" spans="1:6" x14ac:dyDescent="0.25">
      <c r="A358" t="s">
        <v>547</v>
      </c>
      <c r="B358">
        <v>181782</v>
      </c>
      <c r="C358">
        <v>340196</v>
      </c>
      <c r="D358" t="s">
        <v>545</v>
      </c>
      <c r="E358" t="s">
        <v>315</v>
      </c>
      <c r="F358" t="s">
        <v>128</v>
      </c>
    </row>
    <row r="359" spans="1:6" x14ac:dyDescent="0.25">
      <c r="A359" t="s">
        <v>548</v>
      </c>
      <c r="B359">
        <v>1816941</v>
      </c>
      <c r="C359">
        <v>340168</v>
      </c>
      <c r="D359" t="s">
        <v>545</v>
      </c>
      <c r="E359" t="s">
        <v>315</v>
      </c>
      <c r="F359" t="s">
        <v>128</v>
      </c>
    </row>
    <row r="360" spans="1:6" x14ac:dyDescent="0.25">
      <c r="A360" t="s">
        <v>549</v>
      </c>
      <c r="B360">
        <v>1816942</v>
      </c>
      <c r="C360">
        <v>340176</v>
      </c>
      <c r="D360" t="s">
        <v>545</v>
      </c>
      <c r="E360" t="s">
        <v>315</v>
      </c>
      <c r="F360" t="s">
        <v>128</v>
      </c>
    </row>
    <row r="361" spans="1:6" x14ac:dyDescent="0.25">
      <c r="A361" t="s">
        <v>550</v>
      </c>
      <c r="B361">
        <v>181629</v>
      </c>
      <c r="C361">
        <v>340194</v>
      </c>
      <c r="D361" t="s">
        <v>545</v>
      </c>
      <c r="E361" t="s">
        <v>315</v>
      </c>
      <c r="F361" t="s">
        <v>128</v>
      </c>
    </row>
    <row r="362" spans="1:6" x14ac:dyDescent="0.25">
      <c r="A362" t="s">
        <v>551</v>
      </c>
      <c r="B362">
        <v>1816943</v>
      </c>
      <c r="C362">
        <v>340197</v>
      </c>
      <c r="D362" t="s">
        <v>545</v>
      </c>
      <c r="E362" t="s">
        <v>315</v>
      </c>
      <c r="F362" t="s">
        <v>128</v>
      </c>
    </row>
    <row r="363" spans="1:6" x14ac:dyDescent="0.25">
      <c r="A363" t="s">
        <v>552</v>
      </c>
      <c r="B363">
        <v>1816944</v>
      </c>
      <c r="C363">
        <v>340199</v>
      </c>
      <c r="D363" t="s">
        <v>545</v>
      </c>
      <c r="E363" t="s">
        <v>315</v>
      </c>
      <c r="F363" t="s">
        <v>128</v>
      </c>
    </row>
    <row r="364" spans="1:6" x14ac:dyDescent="0.25">
      <c r="A364" t="s">
        <v>553</v>
      </c>
      <c r="B364">
        <v>181819</v>
      </c>
      <c r="C364">
        <v>340516</v>
      </c>
      <c r="D364" t="s">
        <v>553</v>
      </c>
      <c r="E364" t="s">
        <v>149</v>
      </c>
      <c r="F364" t="s">
        <v>150</v>
      </c>
    </row>
    <row r="365" spans="1:6" x14ac:dyDescent="0.25">
      <c r="A365" t="s">
        <v>131</v>
      </c>
      <c r="B365">
        <v>181783</v>
      </c>
      <c r="D365" t="s">
        <v>554</v>
      </c>
      <c r="E365" t="s">
        <v>315</v>
      </c>
      <c r="F365" t="s">
        <v>128</v>
      </c>
    </row>
    <row r="366" spans="1:6" x14ac:dyDescent="0.25">
      <c r="A366" t="s">
        <v>555</v>
      </c>
      <c r="B366">
        <v>1817831</v>
      </c>
      <c r="C366">
        <v>340174</v>
      </c>
      <c r="D366" t="s">
        <v>554</v>
      </c>
      <c r="E366" t="s">
        <v>315</v>
      </c>
      <c r="F366" t="s">
        <v>128</v>
      </c>
    </row>
    <row r="367" spans="1:6" x14ac:dyDescent="0.25">
      <c r="A367" t="s">
        <v>556</v>
      </c>
      <c r="B367">
        <v>1817832</v>
      </c>
      <c r="C367">
        <v>340177</v>
      </c>
      <c r="D367" t="s">
        <v>554</v>
      </c>
      <c r="E367" t="s">
        <v>315</v>
      </c>
      <c r="F367" t="s">
        <v>128</v>
      </c>
    </row>
    <row r="368" spans="1:6" x14ac:dyDescent="0.25">
      <c r="A368" t="s">
        <v>557</v>
      </c>
      <c r="B368">
        <v>1817833</v>
      </c>
      <c r="C368">
        <v>340198</v>
      </c>
      <c r="D368" t="s">
        <v>554</v>
      </c>
      <c r="E368" t="s">
        <v>315</v>
      </c>
      <c r="F368" t="s">
        <v>128</v>
      </c>
    </row>
    <row r="369" spans="1:6" x14ac:dyDescent="0.25">
      <c r="A369" t="s">
        <v>134</v>
      </c>
      <c r="B369">
        <v>181349</v>
      </c>
      <c r="C369" t="s">
        <v>133</v>
      </c>
      <c r="D369" t="s">
        <v>134</v>
      </c>
      <c r="E369" t="s">
        <v>134</v>
      </c>
      <c r="F369" t="s">
        <v>134</v>
      </c>
    </row>
    <row r="370" spans="1:6" x14ac:dyDescent="0.25">
      <c r="A370" t="s">
        <v>558</v>
      </c>
      <c r="B370">
        <v>181710</v>
      </c>
      <c r="C370">
        <v>340286</v>
      </c>
      <c r="D370" t="s">
        <v>559</v>
      </c>
      <c r="E370" t="s">
        <v>176</v>
      </c>
      <c r="F370" t="s">
        <v>137</v>
      </c>
    </row>
    <row r="371" spans="1:6" x14ac:dyDescent="0.25">
      <c r="A371" t="s">
        <v>560</v>
      </c>
      <c r="B371">
        <v>181711</v>
      </c>
      <c r="C371">
        <v>340287</v>
      </c>
      <c r="D371" t="s">
        <v>559</v>
      </c>
      <c r="E371" t="s">
        <v>176</v>
      </c>
      <c r="F371" t="s">
        <v>137</v>
      </c>
    </row>
    <row r="372" spans="1:6" x14ac:dyDescent="0.25">
      <c r="A372" t="s">
        <v>561</v>
      </c>
      <c r="B372">
        <v>181678</v>
      </c>
      <c r="C372">
        <v>340274</v>
      </c>
      <c r="D372" t="s">
        <v>561</v>
      </c>
      <c r="E372" t="s">
        <v>194</v>
      </c>
      <c r="F372" t="s">
        <v>137</v>
      </c>
    </row>
    <row r="373" spans="1:6" x14ac:dyDescent="0.25">
      <c r="A373" t="s">
        <v>366</v>
      </c>
      <c r="B373">
        <v>181620</v>
      </c>
      <c r="C373">
        <v>340296</v>
      </c>
      <c r="D373" t="s">
        <v>366</v>
      </c>
      <c r="E373" t="s">
        <v>176</v>
      </c>
      <c r="F373" t="s">
        <v>137</v>
      </c>
    </row>
    <row r="374" spans="1:6" x14ac:dyDescent="0.25">
      <c r="A374" t="s">
        <v>562</v>
      </c>
      <c r="B374">
        <v>181749</v>
      </c>
      <c r="C374">
        <v>340406</v>
      </c>
      <c r="D374" t="s">
        <v>563</v>
      </c>
      <c r="E374" t="s">
        <v>283</v>
      </c>
      <c r="F374" t="s">
        <v>140</v>
      </c>
    </row>
    <row r="375" spans="1:6" x14ac:dyDescent="0.25">
      <c r="A375" t="s">
        <v>564</v>
      </c>
      <c r="B375">
        <v>181864</v>
      </c>
      <c r="C375">
        <v>340428</v>
      </c>
      <c r="D375" t="s">
        <v>563</v>
      </c>
      <c r="E375" t="s">
        <v>283</v>
      </c>
      <c r="F375" t="s">
        <v>140</v>
      </c>
    </row>
    <row r="376" spans="1:6" x14ac:dyDescent="0.25">
      <c r="A376" t="s">
        <v>565</v>
      </c>
      <c r="B376">
        <v>181626</v>
      </c>
      <c r="C376">
        <v>340430</v>
      </c>
      <c r="D376" t="s">
        <v>563</v>
      </c>
      <c r="E376" t="s">
        <v>283</v>
      </c>
      <c r="F376" t="s">
        <v>140</v>
      </c>
    </row>
    <row r="377" spans="1:6" x14ac:dyDescent="0.25">
      <c r="A377" t="s">
        <v>131</v>
      </c>
      <c r="B377">
        <v>181825</v>
      </c>
      <c r="D377" t="s">
        <v>566</v>
      </c>
      <c r="E377" t="s">
        <v>128</v>
      </c>
      <c r="F377" t="s">
        <v>128</v>
      </c>
    </row>
    <row r="378" spans="1:6" x14ac:dyDescent="0.25">
      <c r="A378" t="s">
        <v>567</v>
      </c>
      <c r="B378">
        <v>1818251</v>
      </c>
      <c r="C378">
        <v>340106</v>
      </c>
      <c r="D378" t="s">
        <v>566</v>
      </c>
      <c r="E378" t="s">
        <v>128</v>
      </c>
      <c r="F378" t="s">
        <v>128</v>
      </c>
    </row>
    <row r="379" spans="1:6" x14ac:dyDescent="0.25">
      <c r="A379" t="s">
        <v>568</v>
      </c>
      <c r="B379">
        <v>181812</v>
      </c>
      <c r="C379">
        <v>340107</v>
      </c>
      <c r="D379" t="s">
        <v>566</v>
      </c>
      <c r="E379" t="s">
        <v>128</v>
      </c>
      <c r="F379" t="s">
        <v>128</v>
      </c>
    </row>
    <row r="380" spans="1:6" x14ac:dyDescent="0.25">
      <c r="A380" t="s">
        <v>569</v>
      </c>
      <c r="B380">
        <v>181693</v>
      </c>
      <c r="C380">
        <v>340110</v>
      </c>
      <c r="D380" t="s">
        <v>566</v>
      </c>
      <c r="E380" t="s">
        <v>128</v>
      </c>
      <c r="F380" t="s">
        <v>128</v>
      </c>
    </row>
    <row r="381" spans="1:6" x14ac:dyDescent="0.25">
      <c r="A381" t="s">
        <v>570</v>
      </c>
      <c r="B381">
        <v>181811</v>
      </c>
      <c r="C381">
        <v>340108</v>
      </c>
      <c r="D381" t="s">
        <v>566</v>
      </c>
      <c r="E381" t="s">
        <v>128</v>
      </c>
      <c r="F381" t="s">
        <v>128</v>
      </c>
    </row>
    <row r="382" spans="1:6" x14ac:dyDescent="0.25">
      <c r="A382" t="s">
        <v>571</v>
      </c>
      <c r="B382">
        <v>181696</v>
      </c>
      <c r="C382">
        <v>340111</v>
      </c>
      <c r="D382" t="s">
        <v>566</v>
      </c>
      <c r="E382" t="s">
        <v>128</v>
      </c>
      <c r="F382" t="s">
        <v>128</v>
      </c>
    </row>
    <row r="383" spans="1:6" x14ac:dyDescent="0.25">
      <c r="A383" t="s">
        <v>572</v>
      </c>
      <c r="B383">
        <v>1818252</v>
      </c>
      <c r="C383">
        <v>340114</v>
      </c>
      <c r="D383" t="s">
        <v>566</v>
      </c>
      <c r="E383" t="s">
        <v>128</v>
      </c>
      <c r="F383" t="s">
        <v>128</v>
      </c>
    </row>
    <row r="384" spans="1:6" x14ac:dyDescent="0.25">
      <c r="A384" t="s">
        <v>573</v>
      </c>
      <c r="B384">
        <v>181786</v>
      </c>
      <c r="C384">
        <v>340117</v>
      </c>
      <c r="D384" t="s">
        <v>566</v>
      </c>
      <c r="E384" t="s">
        <v>128</v>
      </c>
      <c r="F384" t="s">
        <v>128</v>
      </c>
    </row>
    <row r="385" spans="1:6" x14ac:dyDescent="0.25">
      <c r="A385" t="s">
        <v>574</v>
      </c>
      <c r="B385">
        <v>181729</v>
      </c>
      <c r="C385">
        <v>340134</v>
      </c>
      <c r="D385" t="s">
        <v>566</v>
      </c>
      <c r="E385" t="s">
        <v>128</v>
      </c>
      <c r="F385" t="s">
        <v>128</v>
      </c>
    </row>
    <row r="386" spans="1:6" x14ac:dyDescent="0.25">
      <c r="A386" t="s">
        <v>575</v>
      </c>
      <c r="B386">
        <v>181659</v>
      </c>
      <c r="C386">
        <v>340118</v>
      </c>
      <c r="D386" t="s">
        <v>566</v>
      </c>
      <c r="E386" t="s">
        <v>128</v>
      </c>
      <c r="F386" t="s">
        <v>128</v>
      </c>
    </row>
    <row r="387" spans="1:6" x14ac:dyDescent="0.25">
      <c r="A387" t="s">
        <v>576</v>
      </c>
      <c r="B387">
        <v>1818253</v>
      </c>
      <c r="C387">
        <v>340604</v>
      </c>
      <c r="D387" t="s">
        <v>566</v>
      </c>
      <c r="E387" t="s">
        <v>128</v>
      </c>
      <c r="F387" t="s">
        <v>128</v>
      </c>
    </row>
    <row r="388" spans="1:6" x14ac:dyDescent="0.25">
      <c r="A388" t="s">
        <v>577</v>
      </c>
      <c r="B388">
        <v>181700</v>
      </c>
      <c r="C388">
        <v>340120</v>
      </c>
      <c r="D388" t="s">
        <v>566</v>
      </c>
      <c r="E388" t="s">
        <v>128</v>
      </c>
      <c r="F388" t="s">
        <v>128</v>
      </c>
    </row>
    <row r="389" spans="1:6" x14ac:dyDescent="0.25">
      <c r="A389" t="s">
        <v>578</v>
      </c>
      <c r="B389">
        <v>181724</v>
      </c>
      <c r="C389">
        <v>340121</v>
      </c>
      <c r="D389" t="s">
        <v>566</v>
      </c>
      <c r="E389" t="s">
        <v>128</v>
      </c>
      <c r="F389" t="s">
        <v>128</v>
      </c>
    </row>
    <row r="390" spans="1:6" x14ac:dyDescent="0.25">
      <c r="A390" t="s">
        <v>579</v>
      </c>
      <c r="B390">
        <v>181788</v>
      </c>
      <c r="C390">
        <v>340125</v>
      </c>
      <c r="D390" t="s">
        <v>566</v>
      </c>
      <c r="E390" t="s">
        <v>128</v>
      </c>
      <c r="F390" t="s">
        <v>128</v>
      </c>
    </row>
    <row r="391" spans="1:6" x14ac:dyDescent="0.25">
      <c r="A391" t="s">
        <v>580</v>
      </c>
      <c r="B391">
        <v>181755</v>
      </c>
      <c r="C391">
        <v>340126</v>
      </c>
      <c r="D391" t="s">
        <v>566</v>
      </c>
      <c r="E391" t="s">
        <v>128</v>
      </c>
      <c r="F391" t="s">
        <v>128</v>
      </c>
    </row>
    <row r="392" spans="1:6" x14ac:dyDescent="0.25">
      <c r="A392" t="s">
        <v>581</v>
      </c>
      <c r="B392">
        <v>181793</v>
      </c>
      <c r="C392">
        <v>340132</v>
      </c>
      <c r="D392" t="s">
        <v>566</v>
      </c>
      <c r="E392" t="s">
        <v>128</v>
      </c>
      <c r="F392" t="s">
        <v>128</v>
      </c>
    </row>
    <row r="393" spans="1:6" x14ac:dyDescent="0.25">
      <c r="A393" t="s">
        <v>582</v>
      </c>
      <c r="B393">
        <v>181633</v>
      </c>
      <c r="C393">
        <v>340135</v>
      </c>
      <c r="D393" t="s">
        <v>566</v>
      </c>
      <c r="E393" t="s">
        <v>128</v>
      </c>
      <c r="F393" t="s">
        <v>128</v>
      </c>
    </row>
    <row r="394" spans="1:6" x14ac:dyDescent="0.25">
      <c r="A394" t="s">
        <v>584</v>
      </c>
      <c r="B394">
        <v>181715</v>
      </c>
      <c r="C394">
        <v>340503</v>
      </c>
      <c r="D394" t="s">
        <v>585</v>
      </c>
      <c r="E394" t="s">
        <v>149</v>
      </c>
      <c r="F394" t="s">
        <v>150</v>
      </c>
    </row>
    <row r="395" spans="1:6" x14ac:dyDescent="0.25">
      <c r="A395" t="s">
        <v>586</v>
      </c>
      <c r="B395">
        <v>181687</v>
      </c>
      <c r="C395">
        <v>340518</v>
      </c>
      <c r="D395" t="s">
        <v>585</v>
      </c>
      <c r="E395" t="s">
        <v>149</v>
      </c>
      <c r="F395" t="s">
        <v>150</v>
      </c>
    </row>
    <row r="396" spans="1:6" x14ac:dyDescent="0.25">
      <c r="A396" t="s">
        <v>131</v>
      </c>
      <c r="B396">
        <v>181810</v>
      </c>
      <c r="D396" t="s">
        <v>587</v>
      </c>
      <c r="E396" t="s">
        <v>149</v>
      </c>
      <c r="F396" t="s">
        <v>150</v>
      </c>
    </row>
    <row r="397" spans="1:6" x14ac:dyDescent="0.25">
      <c r="A397" t="s">
        <v>588</v>
      </c>
      <c r="B397">
        <v>1818101</v>
      </c>
      <c r="C397">
        <v>340519</v>
      </c>
      <c r="D397" t="s">
        <v>587</v>
      </c>
      <c r="E397" t="s">
        <v>149</v>
      </c>
      <c r="F397" t="s">
        <v>150</v>
      </c>
    </row>
    <row r="398" spans="1:6" x14ac:dyDescent="0.25">
      <c r="A398" t="s">
        <v>589</v>
      </c>
      <c r="B398">
        <v>1818102</v>
      </c>
      <c r="C398">
        <v>340520</v>
      </c>
      <c r="D398" t="s">
        <v>587</v>
      </c>
      <c r="E398" t="s">
        <v>149</v>
      </c>
      <c r="F398" t="s">
        <v>150</v>
      </c>
    </row>
    <row r="399" spans="1:6" x14ac:dyDescent="0.25">
      <c r="A399" t="s">
        <v>132</v>
      </c>
      <c r="B399">
        <v>181235</v>
      </c>
      <c r="C399" t="s">
        <v>133</v>
      </c>
      <c r="D399" t="s">
        <v>132</v>
      </c>
      <c r="E399" t="s">
        <v>132</v>
      </c>
      <c r="F399" t="s">
        <v>132</v>
      </c>
    </row>
    <row r="400" spans="1:6" x14ac:dyDescent="0.25">
      <c r="A400" t="s">
        <v>131</v>
      </c>
      <c r="B400">
        <v>181655</v>
      </c>
      <c r="D400" t="s">
        <v>590</v>
      </c>
      <c r="E400" t="s">
        <v>378</v>
      </c>
      <c r="F400" t="s">
        <v>150</v>
      </c>
    </row>
    <row r="401" spans="1:6" x14ac:dyDescent="0.25">
      <c r="A401" t="s">
        <v>591</v>
      </c>
      <c r="B401">
        <v>1816551</v>
      </c>
      <c r="C401">
        <v>340555</v>
      </c>
      <c r="D401" t="s">
        <v>590</v>
      </c>
      <c r="E401" t="s">
        <v>378</v>
      </c>
      <c r="F401" t="s">
        <v>150</v>
      </c>
    </row>
    <row r="402" spans="1:6" x14ac:dyDescent="0.25">
      <c r="A402" t="s">
        <v>592</v>
      </c>
      <c r="B402">
        <v>1816552</v>
      </c>
      <c r="C402">
        <v>340557</v>
      </c>
      <c r="D402" t="s">
        <v>590</v>
      </c>
      <c r="E402" t="s">
        <v>378</v>
      </c>
      <c r="F402" t="s">
        <v>150</v>
      </c>
    </row>
    <row r="403" spans="1:6" x14ac:dyDescent="0.25">
      <c r="A403" t="s">
        <v>593</v>
      </c>
      <c r="B403">
        <v>1816553</v>
      </c>
      <c r="C403">
        <v>340565</v>
      </c>
      <c r="D403" t="s">
        <v>590</v>
      </c>
      <c r="E403" t="s">
        <v>378</v>
      </c>
      <c r="F403" t="s">
        <v>150</v>
      </c>
    </row>
    <row r="404" spans="1:6" x14ac:dyDescent="0.25">
      <c r="A404" t="s">
        <v>594</v>
      </c>
      <c r="B404">
        <v>1816554</v>
      </c>
      <c r="C404">
        <v>340571</v>
      </c>
      <c r="D404" t="s">
        <v>590</v>
      </c>
      <c r="E404" t="s">
        <v>378</v>
      </c>
      <c r="F404" t="s">
        <v>150</v>
      </c>
    </row>
    <row r="405" spans="1:6" x14ac:dyDescent="0.25">
      <c r="A405" t="s">
        <v>595</v>
      </c>
      <c r="B405">
        <v>1816555</v>
      </c>
      <c r="C405">
        <v>340572</v>
      </c>
      <c r="D405" t="s">
        <v>590</v>
      </c>
      <c r="E405" t="s">
        <v>378</v>
      </c>
      <c r="F405" t="s">
        <v>150</v>
      </c>
    </row>
    <row r="406" spans="1:6" x14ac:dyDescent="0.25">
      <c r="A406" t="s">
        <v>596</v>
      </c>
      <c r="B406">
        <v>181627</v>
      </c>
      <c r="C406">
        <v>340434</v>
      </c>
      <c r="D406" t="s">
        <v>596</v>
      </c>
      <c r="E406" t="s">
        <v>283</v>
      </c>
      <c r="F406" t="s">
        <v>140</v>
      </c>
    </row>
    <row r="407" spans="1:6" x14ac:dyDescent="0.25">
      <c r="A407" t="s">
        <v>131</v>
      </c>
      <c r="B407">
        <v>181840</v>
      </c>
      <c r="D407" t="s">
        <v>597</v>
      </c>
      <c r="E407" t="s">
        <v>283</v>
      </c>
      <c r="F407" t="s">
        <v>140</v>
      </c>
    </row>
    <row r="408" spans="1:6" x14ac:dyDescent="0.25">
      <c r="A408" t="s">
        <v>598</v>
      </c>
      <c r="B408">
        <v>1818401</v>
      </c>
      <c r="C408">
        <v>340450</v>
      </c>
      <c r="D408" t="s">
        <v>597</v>
      </c>
      <c r="E408" t="s">
        <v>283</v>
      </c>
      <c r="F408" t="s">
        <v>140</v>
      </c>
    </row>
    <row r="409" spans="1:6" x14ac:dyDescent="0.25">
      <c r="A409" t="s">
        <v>599</v>
      </c>
      <c r="B409">
        <v>1818402</v>
      </c>
      <c r="C409">
        <v>340453</v>
      </c>
      <c r="D409" t="s">
        <v>597</v>
      </c>
      <c r="E409" t="s">
        <v>283</v>
      </c>
      <c r="F409" t="s">
        <v>140</v>
      </c>
    </row>
    <row r="410" spans="1:6" x14ac:dyDescent="0.25">
      <c r="A410" t="s">
        <v>600</v>
      </c>
      <c r="B410">
        <v>1818403</v>
      </c>
      <c r="C410">
        <v>340454</v>
      </c>
      <c r="D410" t="s">
        <v>597</v>
      </c>
      <c r="E410" t="s">
        <v>283</v>
      </c>
      <c r="F410" t="s">
        <v>140</v>
      </c>
    </row>
    <row r="411" spans="1:6" x14ac:dyDescent="0.25">
      <c r="A411" t="s">
        <v>601</v>
      </c>
      <c r="B411">
        <v>1818404</v>
      </c>
      <c r="C411">
        <v>340419</v>
      </c>
      <c r="D411" t="s">
        <v>597</v>
      </c>
      <c r="E411" t="s">
        <v>283</v>
      </c>
      <c r="F411" t="s">
        <v>140</v>
      </c>
    </row>
    <row r="412" spans="1:6" x14ac:dyDescent="0.25">
      <c r="A412" t="s">
        <v>602</v>
      </c>
      <c r="B412">
        <v>1818405</v>
      </c>
      <c r="C412">
        <v>340426</v>
      </c>
      <c r="D412" t="s">
        <v>597</v>
      </c>
      <c r="E412" t="s">
        <v>283</v>
      </c>
      <c r="F412" t="s">
        <v>140</v>
      </c>
    </row>
    <row r="413" spans="1:6" x14ac:dyDescent="0.25">
      <c r="A413" t="s">
        <v>603</v>
      </c>
      <c r="B413">
        <v>1818406</v>
      </c>
      <c r="C413">
        <v>340458</v>
      </c>
      <c r="D413" t="s">
        <v>597</v>
      </c>
      <c r="E413" t="s">
        <v>283</v>
      </c>
      <c r="F413" t="s">
        <v>140</v>
      </c>
    </row>
    <row r="414" spans="1:6" x14ac:dyDescent="0.25">
      <c r="A414" t="s">
        <v>604</v>
      </c>
      <c r="B414">
        <v>181682</v>
      </c>
      <c r="C414">
        <v>340427</v>
      </c>
      <c r="D414" t="s">
        <v>597</v>
      </c>
      <c r="E414" t="s">
        <v>283</v>
      </c>
      <c r="F414" t="s">
        <v>140</v>
      </c>
    </row>
    <row r="415" spans="1:6" x14ac:dyDescent="0.25">
      <c r="A415" t="s">
        <v>605</v>
      </c>
      <c r="B415">
        <v>1818407</v>
      </c>
      <c r="C415">
        <v>340470</v>
      </c>
      <c r="D415" t="s">
        <v>597</v>
      </c>
      <c r="E415" t="s">
        <v>283</v>
      </c>
      <c r="F415" t="s">
        <v>140</v>
      </c>
    </row>
    <row r="416" spans="1:6" x14ac:dyDescent="0.25">
      <c r="A416" t="s">
        <v>606</v>
      </c>
      <c r="B416">
        <v>1817664</v>
      </c>
      <c r="C416">
        <v>340573</v>
      </c>
      <c r="D416" t="s">
        <v>607</v>
      </c>
      <c r="E416" t="s">
        <v>499</v>
      </c>
      <c r="F416" t="s">
        <v>150</v>
      </c>
    </row>
    <row r="417" spans="1:6" x14ac:dyDescent="0.25">
      <c r="A417" t="s">
        <v>608</v>
      </c>
      <c r="B417">
        <v>1817665</v>
      </c>
      <c r="C417">
        <v>340574</v>
      </c>
      <c r="D417" t="s">
        <v>607</v>
      </c>
      <c r="E417" t="s">
        <v>499</v>
      </c>
      <c r="F417" t="s">
        <v>150</v>
      </c>
    </row>
    <row r="418" spans="1:6" x14ac:dyDescent="0.25">
      <c r="A418" t="s">
        <v>609</v>
      </c>
      <c r="B418">
        <v>1817663</v>
      </c>
      <c r="C418">
        <v>340529</v>
      </c>
      <c r="D418" t="s">
        <v>607</v>
      </c>
      <c r="E418" t="s">
        <v>499</v>
      </c>
      <c r="F418" t="s">
        <v>150</v>
      </c>
    </row>
    <row r="419" spans="1:6" x14ac:dyDescent="0.25">
      <c r="A419" t="s">
        <v>610</v>
      </c>
      <c r="B419">
        <v>1817666</v>
      </c>
      <c r="C419">
        <v>340581</v>
      </c>
      <c r="D419" t="s">
        <v>607</v>
      </c>
      <c r="E419" t="s">
        <v>499</v>
      </c>
      <c r="F419" t="s">
        <v>150</v>
      </c>
    </row>
    <row r="420" spans="1:6" x14ac:dyDescent="0.25">
      <c r="A420" t="s">
        <v>611</v>
      </c>
      <c r="B420">
        <v>1817667</v>
      </c>
      <c r="C420">
        <v>340584</v>
      </c>
      <c r="D420" t="s">
        <v>607</v>
      </c>
      <c r="E420" t="s">
        <v>499</v>
      </c>
      <c r="F420" t="s">
        <v>150</v>
      </c>
    </row>
    <row r="421" spans="1:6" x14ac:dyDescent="0.25">
      <c r="A421" t="s">
        <v>612</v>
      </c>
      <c r="B421">
        <v>1817668</v>
      </c>
      <c r="C421">
        <v>340588</v>
      </c>
      <c r="D421" t="s">
        <v>607</v>
      </c>
      <c r="E421" t="s">
        <v>499</v>
      </c>
      <c r="F421" t="s">
        <v>150</v>
      </c>
    </row>
    <row r="422" spans="1:6" x14ac:dyDescent="0.25">
      <c r="A422" t="s">
        <v>613</v>
      </c>
      <c r="B422">
        <v>1817669</v>
      </c>
      <c r="C422">
        <v>340589</v>
      </c>
      <c r="D422" t="s">
        <v>607</v>
      </c>
      <c r="E422" t="s">
        <v>499</v>
      </c>
      <c r="F422" t="s">
        <v>150</v>
      </c>
    </row>
    <row r="423" spans="1:6" x14ac:dyDescent="0.25">
      <c r="A423" t="s">
        <v>614</v>
      </c>
      <c r="B423">
        <v>18176610</v>
      </c>
      <c r="C423">
        <v>340590</v>
      </c>
      <c r="D423" t="s">
        <v>607</v>
      </c>
      <c r="E423" t="s">
        <v>499</v>
      </c>
      <c r="F423" t="s">
        <v>150</v>
      </c>
    </row>
    <row r="424" spans="1:6" x14ac:dyDescent="0.25">
      <c r="A424" t="s">
        <v>499</v>
      </c>
      <c r="B424">
        <v>18176611</v>
      </c>
      <c r="C424">
        <v>340592</v>
      </c>
      <c r="D424" t="s">
        <v>607</v>
      </c>
      <c r="E424" t="s">
        <v>499</v>
      </c>
      <c r="F424" t="s">
        <v>150</v>
      </c>
    </row>
    <row r="425" spans="1:6" x14ac:dyDescent="0.25">
      <c r="A425" t="s">
        <v>615</v>
      </c>
      <c r="B425">
        <v>1817661</v>
      </c>
      <c r="C425">
        <v>340366</v>
      </c>
      <c r="D425" t="s">
        <v>607</v>
      </c>
      <c r="E425" t="s">
        <v>499</v>
      </c>
      <c r="F425" t="s">
        <v>150</v>
      </c>
    </row>
    <row r="426" spans="1:6" x14ac:dyDescent="0.25">
      <c r="A426" t="s">
        <v>616</v>
      </c>
      <c r="B426">
        <v>18176612</v>
      </c>
      <c r="C426">
        <v>340594</v>
      </c>
      <c r="D426" t="s">
        <v>607</v>
      </c>
      <c r="E426" t="s">
        <v>499</v>
      </c>
      <c r="F426" t="s">
        <v>150</v>
      </c>
    </row>
    <row r="427" spans="1:6" x14ac:dyDescent="0.25">
      <c r="A427" t="s">
        <v>617</v>
      </c>
      <c r="B427">
        <v>1817662</v>
      </c>
      <c r="C427">
        <v>340367</v>
      </c>
      <c r="D427" t="s">
        <v>607</v>
      </c>
      <c r="E427" t="s">
        <v>499</v>
      </c>
      <c r="F427" t="s">
        <v>150</v>
      </c>
    </row>
    <row r="428" spans="1:6" x14ac:dyDescent="0.25">
      <c r="A428" t="s">
        <v>618</v>
      </c>
      <c r="B428">
        <v>18176613</v>
      </c>
      <c r="C428">
        <v>340598</v>
      </c>
      <c r="D428" t="s">
        <v>607</v>
      </c>
      <c r="E428" t="s">
        <v>499</v>
      </c>
      <c r="F428" t="s">
        <v>150</v>
      </c>
    </row>
    <row r="429" spans="1:6" x14ac:dyDescent="0.25">
      <c r="A429" t="s">
        <v>619</v>
      </c>
      <c r="B429">
        <v>18176614</v>
      </c>
      <c r="C429">
        <v>340599</v>
      </c>
      <c r="D429" t="s">
        <v>607</v>
      </c>
      <c r="E429" t="s">
        <v>499</v>
      </c>
      <c r="F429" t="s">
        <v>150</v>
      </c>
    </row>
    <row r="430" spans="1:6" x14ac:dyDescent="0.25">
      <c r="A430" t="s">
        <v>620</v>
      </c>
      <c r="B430">
        <v>18176615</v>
      </c>
      <c r="C430">
        <v>340600</v>
      </c>
      <c r="D430" t="s">
        <v>607</v>
      </c>
      <c r="E430" t="s">
        <v>499</v>
      </c>
      <c r="F430" t="s">
        <v>150</v>
      </c>
    </row>
    <row r="431" spans="1:6" x14ac:dyDescent="0.25">
      <c r="A431" t="s">
        <v>621</v>
      </c>
      <c r="B431">
        <v>181631</v>
      </c>
      <c r="C431">
        <v>340318</v>
      </c>
      <c r="D431" t="s">
        <v>621</v>
      </c>
      <c r="E431" t="s">
        <v>136</v>
      </c>
      <c r="F431" t="s">
        <v>137</v>
      </c>
    </row>
    <row r="432" spans="1:6" x14ac:dyDescent="0.25">
      <c r="A432" t="s">
        <v>622</v>
      </c>
      <c r="B432">
        <v>181688</v>
      </c>
      <c r="C432">
        <v>340290</v>
      </c>
      <c r="D432" t="s">
        <v>622</v>
      </c>
      <c r="E432" t="s">
        <v>176</v>
      </c>
      <c r="F432" t="s">
        <v>137</v>
      </c>
    </row>
    <row r="433" spans="1:6" x14ac:dyDescent="0.25">
      <c r="A433" t="s">
        <v>623</v>
      </c>
      <c r="B433">
        <v>181676</v>
      </c>
      <c r="C433">
        <v>340429</v>
      </c>
      <c r="D433" t="s">
        <v>623</v>
      </c>
      <c r="E433" t="s">
        <v>283</v>
      </c>
      <c r="F433" t="s">
        <v>140</v>
      </c>
    </row>
    <row r="434" spans="1:6" x14ac:dyDescent="0.25">
      <c r="A434" t="s">
        <v>131</v>
      </c>
      <c r="B434">
        <v>181718</v>
      </c>
      <c r="D434" t="s">
        <v>624</v>
      </c>
      <c r="E434" t="s">
        <v>222</v>
      </c>
      <c r="F434" t="s">
        <v>128</v>
      </c>
    </row>
    <row r="435" spans="1:6" x14ac:dyDescent="0.25">
      <c r="A435" t="s">
        <v>625</v>
      </c>
      <c r="B435">
        <v>181837</v>
      </c>
      <c r="C435">
        <v>340033</v>
      </c>
      <c r="D435" t="s">
        <v>624</v>
      </c>
      <c r="E435" t="s">
        <v>222</v>
      </c>
      <c r="F435" t="s">
        <v>128</v>
      </c>
    </row>
    <row r="436" spans="1:6" x14ac:dyDescent="0.25">
      <c r="A436" t="s">
        <v>840</v>
      </c>
      <c r="B436">
        <v>1817181</v>
      </c>
      <c r="C436">
        <v>340050</v>
      </c>
      <c r="D436" t="s">
        <v>624</v>
      </c>
      <c r="E436" t="s">
        <v>222</v>
      </c>
      <c r="F436" t="s">
        <v>128</v>
      </c>
    </row>
    <row r="437" spans="1:6" x14ac:dyDescent="0.25">
      <c r="A437" t="s">
        <v>626</v>
      </c>
      <c r="B437">
        <v>1817181</v>
      </c>
      <c r="C437">
        <v>340050</v>
      </c>
      <c r="D437" t="s">
        <v>624</v>
      </c>
      <c r="E437" t="s">
        <v>222</v>
      </c>
      <c r="F437" t="s">
        <v>128</v>
      </c>
    </row>
    <row r="438" spans="1:6" x14ac:dyDescent="0.25">
      <c r="A438" t="s">
        <v>627</v>
      </c>
      <c r="B438">
        <v>1817182</v>
      </c>
      <c r="C438">
        <v>340063</v>
      </c>
      <c r="D438" t="s">
        <v>624</v>
      </c>
      <c r="E438" t="s">
        <v>222</v>
      </c>
      <c r="F438" t="s">
        <v>128</v>
      </c>
    </row>
    <row r="439" spans="1:6" x14ac:dyDescent="0.25">
      <c r="A439" t="s">
        <v>628</v>
      </c>
      <c r="B439">
        <v>1817183</v>
      </c>
      <c r="C439">
        <v>340064</v>
      </c>
      <c r="D439" t="s">
        <v>624</v>
      </c>
      <c r="E439" t="s">
        <v>222</v>
      </c>
      <c r="F439" t="s">
        <v>128</v>
      </c>
    </row>
    <row r="440" spans="1:6" x14ac:dyDescent="0.25">
      <c r="A440" t="s">
        <v>459</v>
      </c>
      <c r="B440">
        <v>181628</v>
      </c>
      <c r="C440">
        <v>340545</v>
      </c>
      <c r="D440" t="s">
        <v>460</v>
      </c>
      <c r="E440" t="s">
        <v>199</v>
      </c>
      <c r="F440" t="s">
        <v>150</v>
      </c>
    </row>
    <row r="441" spans="1:6" x14ac:dyDescent="0.25">
      <c r="A441" t="s">
        <v>461</v>
      </c>
      <c r="B441">
        <v>181672</v>
      </c>
      <c r="C441">
        <v>340553</v>
      </c>
      <c r="D441" t="s">
        <v>460</v>
      </c>
      <c r="E441" t="s">
        <v>199</v>
      </c>
      <c r="F441" t="s">
        <v>150</v>
      </c>
    </row>
    <row r="442" spans="1:6" x14ac:dyDescent="0.25">
      <c r="A442" t="s">
        <v>511</v>
      </c>
      <c r="B442">
        <v>1817161</v>
      </c>
      <c r="C442">
        <v>340530</v>
      </c>
      <c r="D442" t="s">
        <v>460</v>
      </c>
      <c r="E442" t="s">
        <v>199</v>
      </c>
      <c r="F442" t="s">
        <v>150</v>
      </c>
    </row>
    <row r="443" spans="1:6" x14ac:dyDescent="0.25">
      <c r="A443" t="s">
        <v>512</v>
      </c>
      <c r="B443">
        <v>1817162</v>
      </c>
      <c r="C443">
        <v>340546</v>
      </c>
      <c r="D443" t="s">
        <v>460</v>
      </c>
      <c r="E443" t="s">
        <v>199</v>
      </c>
      <c r="F443" t="s">
        <v>150</v>
      </c>
    </row>
    <row r="444" spans="1:6" x14ac:dyDescent="0.25">
      <c r="A444" t="s">
        <v>513</v>
      </c>
      <c r="B444">
        <v>1817163</v>
      </c>
      <c r="C444">
        <v>340548</v>
      </c>
      <c r="D444" t="s">
        <v>460</v>
      </c>
      <c r="E444" t="s">
        <v>199</v>
      </c>
      <c r="F444" t="s">
        <v>150</v>
      </c>
    </row>
    <row r="445" spans="1:6" x14ac:dyDescent="0.25">
      <c r="A445" t="s">
        <v>131</v>
      </c>
      <c r="B445">
        <v>181716</v>
      </c>
      <c r="D445" t="s">
        <v>460</v>
      </c>
      <c r="E445" t="s">
        <v>199</v>
      </c>
      <c r="F445" t="s">
        <v>150</v>
      </c>
    </row>
    <row r="446" spans="1:6" x14ac:dyDescent="0.25">
      <c r="A446" t="s">
        <v>629</v>
      </c>
      <c r="B446">
        <v>181761</v>
      </c>
      <c r="C446">
        <v>340320</v>
      </c>
      <c r="D446" t="s">
        <v>629</v>
      </c>
      <c r="E446" t="s">
        <v>136</v>
      </c>
      <c r="F446" t="s">
        <v>137</v>
      </c>
    </row>
    <row r="447" spans="1:6" x14ac:dyDescent="0.25">
      <c r="A447" t="s">
        <v>630</v>
      </c>
      <c r="B447">
        <v>181738</v>
      </c>
      <c r="C447">
        <v>340321</v>
      </c>
      <c r="D447" t="s">
        <v>630</v>
      </c>
      <c r="E447" t="s">
        <v>136</v>
      </c>
      <c r="F447" t="s">
        <v>137</v>
      </c>
    </row>
    <row r="448" spans="1:6" x14ac:dyDescent="0.25">
      <c r="A448" t="s">
        <v>175</v>
      </c>
      <c r="B448">
        <v>181846</v>
      </c>
      <c r="C448">
        <v>340201</v>
      </c>
      <c r="D448" t="s">
        <v>837</v>
      </c>
      <c r="E448" t="s">
        <v>176</v>
      </c>
      <c r="F448" t="s">
        <v>137</v>
      </c>
    </row>
    <row r="449" spans="1:6" x14ac:dyDescent="0.25">
      <c r="A449" t="s">
        <v>177</v>
      </c>
      <c r="B449">
        <v>181740</v>
      </c>
      <c r="C449">
        <v>340203</v>
      </c>
      <c r="D449" t="s">
        <v>837</v>
      </c>
      <c r="E449" t="s">
        <v>176</v>
      </c>
      <c r="F449" t="s">
        <v>137</v>
      </c>
    </row>
    <row r="450" spans="1:6" x14ac:dyDescent="0.25">
      <c r="A450" t="s">
        <v>678</v>
      </c>
      <c r="B450">
        <v>181748</v>
      </c>
      <c r="C450">
        <v>340297</v>
      </c>
      <c r="D450" t="s">
        <v>837</v>
      </c>
      <c r="E450" t="s">
        <v>176</v>
      </c>
      <c r="F450" t="s">
        <v>137</v>
      </c>
    </row>
    <row r="451" spans="1:6" x14ac:dyDescent="0.25">
      <c r="A451" t="s">
        <v>131</v>
      </c>
      <c r="B451">
        <v>181762</v>
      </c>
      <c r="D451" t="s">
        <v>631</v>
      </c>
      <c r="E451" t="s">
        <v>246</v>
      </c>
      <c r="F451" t="s">
        <v>140</v>
      </c>
    </row>
    <row r="452" spans="1:6" x14ac:dyDescent="0.25">
      <c r="A452" t="s">
        <v>632</v>
      </c>
      <c r="B452">
        <v>1817621</v>
      </c>
      <c r="C452">
        <v>340384</v>
      </c>
      <c r="D452" t="s">
        <v>631</v>
      </c>
      <c r="E452" t="s">
        <v>246</v>
      </c>
      <c r="F452" t="s">
        <v>140</v>
      </c>
    </row>
    <row r="453" spans="1:6" x14ac:dyDescent="0.25">
      <c r="A453" t="s">
        <v>633</v>
      </c>
      <c r="B453">
        <v>1817622</v>
      </c>
      <c r="C453">
        <v>340397</v>
      </c>
      <c r="D453" t="s">
        <v>631</v>
      </c>
      <c r="E453" t="s">
        <v>246</v>
      </c>
      <c r="F453" t="s">
        <v>140</v>
      </c>
    </row>
    <row r="454" spans="1:6" x14ac:dyDescent="0.25">
      <c r="A454" t="s">
        <v>634</v>
      </c>
      <c r="B454">
        <v>1817623</v>
      </c>
      <c r="C454">
        <v>340607</v>
      </c>
      <c r="D454" t="s">
        <v>631</v>
      </c>
      <c r="E454" t="s">
        <v>246</v>
      </c>
      <c r="F454" t="s">
        <v>140</v>
      </c>
    </row>
    <row r="455" spans="1:6" x14ac:dyDescent="0.25">
      <c r="A455" t="s">
        <v>635</v>
      </c>
      <c r="B455">
        <v>1817624</v>
      </c>
      <c r="C455">
        <v>340608</v>
      </c>
      <c r="D455" t="s">
        <v>631</v>
      </c>
      <c r="E455" t="s">
        <v>246</v>
      </c>
      <c r="F455" t="s">
        <v>140</v>
      </c>
    </row>
    <row r="456" spans="1:6" x14ac:dyDescent="0.25">
      <c r="A456" t="s">
        <v>636</v>
      </c>
      <c r="B456">
        <v>181618</v>
      </c>
      <c r="C456">
        <v>340152</v>
      </c>
      <c r="D456" t="s">
        <v>636</v>
      </c>
      <c r="E456" t="s">
        <v>127</v>
      </c>
      <c r="F456" t="s">
        <v>128</v>
      </c>
    </row>
    <row r="457" spans="1:6" x14ac:dyDescent="0.25">
      <c r="A457" t="s">
        <v>637</v>
      </c>
      <c r="B457">
        <v>181692</v>
      </c>
      <c r="C457">
        <v>340138</v>
      </c>
      <c r="D457" t="s">
        <v>638</v>
      </c>
      <c r="E457" t="s">
        <v>127</v>
      </c>
      <c r="F457" t="s">
        <v>128</v>
      </c>
    </row>
    <row r="458" spans="1:6" x14ac:dyDescent="0.25">
      <c r="A458" t="s">
        <v>639</v>
      </c>
      <c r="B458">
        <v>1817141</v>
      </c>
      <c r="C458">
        <v>340139</v>
      </c>
      <c r="D458" t="s">
        <v>638</v>
      </c>
      <c r="E458" t="s">
        <v>127</v>
      </c>
      <c r="F458" t="s">
        <v>128</v>
      </c>
    </row>
    <row r="459" spans="1:6" x14ac:dyDescent="0.25">
      <c r="A459" t="s">
        <v>640</v>
      </c>
      <c r="B459">
        <v>181765</v>
      </c>
      <c r="C459">
        <v>340617</v>
      </c>
      <c r="D459" t="s">
        <v>638</v>
      </c>
      <c r="E459" t="s">
        <v>127</v>
      </c>
      <c r="F459" t="s">
        <v>128</v>
      </c>
    </row>
    <row r="460" spans="1:6" x14ac:dyDescent="0.25">
      <c r="A460" t="s">
        <v>641</v>
      </c>
      <c r="B460">
        <v>1817142</v>
      </c>
      <c r="C460">
        <v>340143</v>
      </c>
      <c r="D460" t="s">
        <v>638</v>
      </c>
      <c r="E460" t="s">
        <v>127</v>
      </c>
      <c r="F460" t="s">
        <v>128</v>
      </c>
    </row>
    <row r="461" spans="1:6" x14ac:dyDescent="0.25">
      <c r="A461" t="s">
        <v>642</v>
      </c>
      <c r="B461">
        <v>1817143</v>
      </c>
      <c r="C461">
        <v>340149</v>
      </c>
      <c r="D461" t="s">
        <v>638</v>
      </c>
      <c r="E461" t="s">
        <v>127</v>
      </c>
      <c r="F461" t="s">
        <v>128</v>
      </c>
    </row>
    <row r="462" spans="1:6" x14ac:dyDescent="0.25">
      <c r="A462" t="s">
        <v>643</v>
      </c>
      <c r="B462">
        <v>181853</v>
      </c>
      <c r="C462">
        <v>340150</v>
      </c>
      <c r="D462" t="s">
        <v>638</v>
      </c>
      <c r="E462" t="s">
        <v>127</v>
      </c>
      <c r="F462" t="s">
        <v>128</v>
      </c>
    </row>
    <row r="463" spans="1:6" x14ac:dyDescent="0.25">
      <c r="A463" t="s">
        <v>131</v>
      </c>
      <c r="B463">
        <v>181714</v>
      </c>
      <c r="D463" t="s">
        <v>638</v>
      </c>
      <c r="E463" t="s">
        <v>127</v>
      </c>
      <c r="F463" t="s">
        <v>128</v>
      </c>
    </row>
    <row r="464" spans="1:6" x14ac:dyDescent="0.25">
      <c r="A464" t="s">
        <v>644</v>
      </c>
      <c r="B464">
        <v>181652</v>
      </c>
      <c r="C464">
        <v>340159</v>
      </c>
      <c r="D464" t="s">
        <v>644</v>
      </c>
      <c r="E464" t="s">
        <v>127</v>
      </c>
      <c r="F464" t="s">
        <v>128</v>
      </c>
    </row>
    <row r="465" spans="1:6" x14ac:dyDescent="0.25">
      <c r="A465" t="s">
        <v>645</v>
      </c>
      <c r="B465">
        <v>181797</v>
      </c>
      <c r="C465">
        <v>340417</v>
      </c>
      <c r="D465" t="s">
        <v>646</v>
      </c>
      <c r="E465" t="s">
        <v>283</v>
      </c>
      <c r="F465" t="s">
        <v>140</v>
      </c>
    </row>
    <row r="466" spans="1:6" x14ac:dyDescent="0.25">
      <c r="A466" t="s">
        <v>647</v>
      </c>
      <c r="B466">
        <v>181794</v>
      </c>
      <c r="C466">
        <v>340431</v>
      </c>
      <c r="D466" t="s">
        <v>646</v>
      </c>
      <c r="E466" t="s">
        <v>283</v>
      </c>
      <c r="F466" t="s">
        <v>140</v>
      </c>
    </row>
    <row r="467" spans="1:6" x14ac:dyDescent="0.25">
      <c r="A467" t="s">
        <v>648</v>
      </c>
      <c r="B467">
        <v>181674</v>
      </c>
      <c r="C467" t="s">
        <v>649</v>
      </c>
      <c r="D467" t="s">
        <v>650</v>
      </c>
      <c r="E467" t="s">
        <v>378</v>
      </c>
      <c r="F467" t="s">
        <v>150</v>
      </c>
    </row>
    <row r="468" spans="1:6" x14ac:dyDescent="0.25">
      <c r="A468" t="s">
        <v>651</v>
      </c>
      <c r="B468">
        <v>181789</v>
      </c>
      <c r="C468" t="s">
        <v>652</v>
      </c>
      <c r="D468" t="s">
        <v>650</v>
      </c>
      <c r="E468" t="s">
        <v>378</v>
      </c>
      <c r="F468" t="s">
        <v>150</v>
      </c>
    </row>
    <row r="469" spans="1:6" x14ac:dyDescent="0.25">
      <c r="A469" t="s">
        <v>653</v>
      </c>
      <c r="B469">
        <v>181854</v>
      </c>
      <c r="C469" t="s">
        <v>654</v>
      </c>
      <c r="D469" t="s">
        <v>650</v>
      </c>
      <c r="E469" t="s">
        <v>378</v>
      </c>
      <c r="F469" t="s">
        <v>150</v>
      </c>
    </row>
    <row r="470" spans="1:6" x14ac:dyDescent="0.25">
      <c r="A470" t="s">
        <v>655</v>
      </c>
      <c r="B470">
        <v>181857</v>
      </c>
      <c r="C470" t="s">
        <v>656</v>
      </c>
      <c r="D470" t="s">
        <v>650</v>
      </c>
      <c r="E470" t="s">
        <v>378</v>
      </c>
      <c r="F470" t="s">
        <v>150</v>
      </c>
    </row>
    <row r="471" spans="1:6" x14ac:dyDescent="0.25">
      <c r="A471" t="s">
        <v>657</v>
      </c>
      <c r="B471">
        <v>181653</v>
      </c>
      <c r="C471" t="s">
        <v>658</v>
      </c>
      <c r="D471" t="s">
        <v>650</v>
      </c>
      <c r="E471" t="s">
        <v>378</v>
      </c>
      <c r="F471" t="s">
        <v>150</v>
      </c>
    </row>
    <row r="472" spans="1:6" x14ac:dyDescent="0.25">
      <c r="A472" t="s">
        <v>659</v>
      </c>
      <c r="B472">
        <v>181739</v>
      </c>
      <c r="C472">
        <v>340467</v>
      </c>
      <c r="D472" t="s">
        <v>659</v>
      </c>
      <c r="E472" t="s">
        <v>246</v>
      </c>
      <c r="F472" t="s">
        <v>140</v>
      </c>
    </row>
    <row r="473" spans="1:6" x14ac:dyDescent="0.25">
      <c r="A473" t="s">
        <v>660</v>
      </c>
      <c r="B473">
        <v>181867</v>
      </c>
      <c r="C473">
        <v>340311</v>
      </c>
      <c r="D473" t="s">
        <v>661</v>
      </c>
      <c r="E473" t="s">
        <v>136</v>
      </c>
      <c r="F473" t="s">
        <v>137</v>
      </c>
    </row>
    <row r="474" spans="1:6" x14ac:dyDescent="0.25">
      <c r="A474" t="s">
        <v>662</v>
      </c>
      <c r="B474">
        <v>181851</v>
      </c>
      <c r="C474">
        <v>340312</v>
      </c>
      <c r="D474" t="s">
        <v>661</v>
      </c>
      <c r="E474" t="s">
        <v>136</v>
      </c>
      <c r="F474" t="s">
        <v>137</v>
      </c>
    </row>
    <row r="475" spans="1:6" x14ac:dyDescent="0.25">
      <c r="A475" t="s">
        <v>663</v>
      </c>
      <c r="B475">
        <v>181639</v>
      </c>
      <c r="C475">
        <v>340313</v>
      </c>
      <c r="D475" t="s">
        <v>661</v>
      </c>
      <c r="E475" t="s">
        <v>136</v>
      </c>
      <c r="F475" t="s">
        <v>137</v>
      </c>
    </row>
    <row r="476" spans="1:6" x14ac:dyDescent="0.25">
      <c r="A476" t="s">
        <v>664</v>
      </c>
      <c r="B476">
        <v>181683</v>
      </c>
      <c r="C476">
        <v>340325</v>
      </c>
      <c r="D476" t="s">
        <v>661</v>
      </c>
      <c r="E476" t="s">
        <v>136</v>
      </c>
      <c r="F476" t="s">
        <v>137</v>
      </c>
    </row>
    <row r="477" spans="1:6" x14ac:dyDescent="0.25">
      <c r="A477" t="s">
        <v>665</v>
      </c>
      <c r="B477">
        <v>181646</v>
      </c>
      <c r="C477">
        <v>340326</v>
      </c>
      <c r="D477" t="s">
        <v>661</v>
      </c>
      <c r="E477" t="s">
        <v>136</v>
      </c>
      <c r="F477" t="s">
        <v>137</v>
      </c>
    </row>
    <row r="478" spans="1:6" x14ac:dyDescent="0.25">
      <c r="A478" t="s">
        <v>131</v>
      </c>
      <c r="B478">
        <v>181777</v>
      </c>
      <c r="D478" t="s">
        <v>666</v>
      </c>
      <c r="E478" t="s">
        <v>179</v>
      </c>
      <c r="F478" t="s">
        <v>137</v>
      </c>
    </row>
    <row r="479" spans="1:6" x14ac:dyDescent="0.25">
      <c r="A479" t="s">
        <v>667</v>
      </c>
      <c r="B479">
        <v>1817771</v>
      </c>
      <c r="C479">
        <v>340221</v>
      </c>
      <c r="D479" t="s">
        <v>666</v>
      </c>
      <c r="E479" t="s">
        <v>179</v>
      </c>
      <c r="F479" t="s">
        <v>137</v>
      </c>
    </row>
    <row r="480" spans="1:6" x14ac:dyDescent="0.25">
      <c r="A480" t="s">
        <v>668</v>
      </c>
      <c r="B480">
        <v>1817772</v>
      </c>
      <c r="C480">
        <v>340237</v>
      </c>
      <c r="D480" t="s">
        <v>666</v>
      </c>
      <c r="E480" t="s">
        <v>179</v>
      </c>
      <c r="F480" t="s">
        <v>137</v>
      </c>
    </row>
    <row r="481" spans="1:6" x14ac:dyDescent="0.25">
      <c r="A481" t="s">
        <v>669</v>
      </c>
      <c r="B481">
        <v>1817773</v>
      </c>
      <c r="C481">
        <v>340238</v>
      </c>
      <c r="D481" t="s">
        <v>666</v>
      </c>
      <c r="E481" t="s">
        <v>179</v>
      </c>
      <c r="F481" t="s">
        <v>137</v>
      </c>
    </row>
    <row r="482" spans="1:6" x14ac:dyDescent="0.25">
      <c r="A482" t="s">
        <v>670</v>
      </c>
      <c r="B482">
        <v>1817774</v>
      </c>
      <c r="C482">
        <v>340239</v>
      </c>
      <c r="D482" t="s">
        <v>666</v>
      </c>
      <c r="E482" t="s">
        <v>179</v>
      </c>
      <c r="F482" t="s">
        <v>137</v>
      </c>
    </row>
    <row r="483" spans="1:6" x14ac:dyDescent="0.25">
      <c r="A483" t="s">
        <v>671</v>
      </c>
      <c r="B483">
        <v>1817775</v>
      </c>
      <c r="C483">
        <v>340241</v>
      </c>
      <c r="D483" t="s">
        <v>666</v>
      </c>
      <c r="E483" t="s">
        <v>179</v>
      </c>
      <c r="F483" t="s">
        <v>137</v>
      </c>
    </row>
    <row r="484" spans="1:6" x14ac:dyDescent="0.25">
      <c r="A484" t="s">
        <v>672</v>
      </c>
      <c r="B484">
        <v>1817776</v>
      </c>
      <c r="C484">
        <v>340242</v>
      </c>
      <c r="D484" t="s">
        <v>666</v>
      </c>
      <c r="E484" t="s">
        <v>179</v>
      </c>
      <c r="F484" t="s">
        <v>137</v>
      </c>
    </row>
    <row r="485" spans="1:6" x14ac:dyDescent="0.25">
      <c r="A485" t="s">
        <v>673</v>
      </c>
      <c r="B485">
        <v>181818</v>
      </c>
      <c r="C485">
        <v>340368</v>
      </c>
      <c r="D485" t="s">
        <v>673</v>
      </c>
      <c r="E485" t="s">
        <v>139</v>
      </c>
      <c r="F485" t="s">
        <v>140</v>
      </c>
    </row>
    <row r="486" spans="1:6" x14ac:dyDescent="0.25">
      <c r="A486" t="s">
        <v>679</v>
      </c>
      <c r="B486">
        <v>181734</v>
      </c>
      <c r="C486">
        <v>340160</v>
      </c>
      <c r="D486" t="s">
        <v>679</v>
      </c>
      <c r="E486" t="s">
        <v>127</v>
      </c>
      <c r="F486" t="s">
        <v>128</v>
      </c>
    </row>
    <row r="487" spans="1:6" x14ac:dyDescent="0.25">
      <c r="A487" t="s">
        <v>361</v>
      </c>
      <c r="B487">
        <v>181869</v>
      </c>
      <c r="C487">
        <v>340449</v>
      </c>
      <c r="D487" t="s">
        <v>362</v>
      </c>
      <c r="E487" t="s">
        <v>139</v>
      </c>
      <c r="F487" t="s">
        <v>140</v>
      </c>
    </row>
    <row r="488" spans="1:6" x14ac:dyDescent="0.25">
      <c r="A488" t="s">
        <v>363</v>
      </c>
      <c r="B488">
        <v>181870</v>
      </c>
      <c r="C488">
        <v>340461</v>
      </c>
      <c r="D488" t="s">
        <v>362</v>
      </c>
      <c r="E488" t="s">
        <v>139</v>
      </c>
      <c r="F488" t="s">
        <v>140</v>
      </c>
    </row>
    <row r="489" spans="1:6" x14ac:dyDescent="0.25">
      <c r="A489" t="s">
        <v>364</v>
      </c>
      <c r="B489">
        <v>181725</v>
      </c>
      <c r="C489">
        <v>340619</v>
      </c>
      <c r="D489" t="s">
        <v>362</v>
      </c>
      <c r="E489" t="s">
        <v>139</v>
      </c>
      <c r="F489" t="s">
        <v>140</v>
      </c>
    </row>
    <row r="490" spans="1:6" x14ac:dyDescent="0.25">
      <c r="A490" t="s">
        <v>131</v>
      </c>
      <c r="B490">
        <v>181643</v>
      </c>
      <c r="D490" t="s">
        <v>362</v>
      </c>
      <c r="E490" t="s">
        <v>139</v>
      </c>
      <c r="F490" t="s">
        <v>140</v>
      </c>
    </row>
    <row r="491" spans="1:6" x14ac:dyDescent="0.25">
      <c r="A491" t="s">
        <v>131</v>
      </c>
      <c r="B491">
        <v>181614</v>
      </c>
      <c r="D491" t="s">
        <v>362</v>
      </c>
      <c r="E491" t="s">
        <v>139</v>
      </c>
      <c r="F491" t="s">
        <v>140</v>
      </c>
    </row>
    <row r="492" spans="1:6" x14ac:dyDescent="0.25">
      <c r="A492" t="s">
        <v>131</v>
      </c>
      <c r="B492">
        <v>181834</v>
      </c>
      <c r="D492" t="s">
        <v>362</v>
      </c>
      <c r="E492" t="s">
        <v>139</v>
      </c>
      <c r="F492" t="s">
        <v>140</v>
      </c>
    </row>
  </sheetData>
  <sortState xmlns:xlrd2="http://schemas.microsoft.com/office/spreadsheetml/2017/richdata2" ref="A2:F492">
    <sortCondition ref="D2:D49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I134"/>
  <sheetViews>
    <sheetView workbookViewId="0">
      <selection activeCell="B22" sqref="B22"/>
    </sheetView>
  </sheetViews>
  <sheetFormatPr defaultRowHeight="12.5" x14ac:dyDescent="0.25"/>
  <cols>
    <col min="1" max="1" width="1" customWidth="1"/>
    <col min="2" max="2" width="80.453125" bestFit="1" customWidth="1"/>
    <col min="3" max="3" width="29.81640625" customWidth="1"/>
    <col min="4" max="139" width="13.7265625" style="69" customWidth="1"/>
  </cols>
  <sheetData>
    <row r="2" spans="2:139" ht="13" x14ac:dyDescent="0.3">
      <c r="B2" s="68" t="s">
        <v>680</v>
      </c>
      <c r="C2" s="68" t="s">
        <v>681</v>
      </c>
      <c r="D2" t="s">
        <v>126</v>
      </c>
      <c r="E2" t="s">
        <v>135</v>
      </c>
      <c r="F2" t="s">
        <v>138</v>
      </c>
      <c r="G2" t="s">
        <v>148</v>
      </c>
      <c r="H2" t="s">
        <v>153</v>
      </c>
      <c r="I2" t="s">
        <v>160</v>
      </c>
      <c r="J2" t="s">
        <v>173</v>
      </c>
      <c r="K2" t="s">
        <v>178</v>
      </c>
      <c r="L2" t="s">
        <v>182</v>
      </c>
      <c r="M2" t="s">
        <v>190</v>
      </c>
      <c r="N2" t="s">
        <v>193</v>
      </c>
      <c r="O2" t="s">
        <v>195</v>
      </c>
      <c r="P2" t="s">
        <v>196</v>
      </c>
      <c r="Q2" t="s">
        <v>198</v>
      </c>
      <c r="R2" t="s">
        <v>203</v>
      </c>
      <c r="S2" t="s">
        <v>212</v>
      </c>
      <c r="T2" t="s">
        <v>215</v>
      </c>
      <c r="U2" t="s">
        <v>216</v>
      </c>
      <c r="V2" t="s">
        <v>218</v>
      </c>
      <c r="W2" t="s">
        <v>221</v>
      </c>
      <c r="X2" t="s">
        <v>227</v>
      </c>
      <c r="Y2" t="s">
        <v>231</v>
      </c>
      <c r="Z2" t="s">
        <v>232</v>
      </c>
      <c r="AA2" t="s">
        <v>233</v>
      </c>
      <c r="AB2" t="s">
        <v>235</v>
      </c>
      <c r="AC2" t="s">
        <v>245</v>
      </c>
      <c r="AD2" t="s">
        <v>256</v>
      </c>
      <c r="AE2" t="s">
        <v>262</v>
      </c>
      <c r="AF2" t="s">
        <v>272</v>
      </c>
      <c r="AG2" t="s">
        <v>275</v>
      </c>
      <c r="AH2" t="s">
        <v>282</v>
      </c>
      <c r="AI2" t="s">
        <v>285</v>
      </c>
      <c r="AJ2" t="s">
        <v>291</v>
      </c>
      <c r="AK2" t="s">
        <v>293</v>
      </c>
      <c r="AL2" t="s">
        <v>297</v>
      </c>
      <c r="AM2" t="s">
        <v>298</v>
      </c>
      <c r="AN2" t="s">
        <v>299</v>
      </c>
      <c r="AO2" t="s">
        <v>301</v>
      </c>
      <c r="AP2" t="s">
        <v>142</v>
      </c>
      <c r="AQ2" t="s">
        <v>305</v>
      </c>
      <c r="AR2" t="s">
        <v>306</v>
      </c>
      <c r="AS2" t="s">
        <v>307</v>
      </c>
      <c r="AT2" t="s">
        <v>835</v>
      </c>
      <c r="AU2" t="s">
        <v>317</v>
      </c>
      <c r="AV2" t="s">
        <v>329</v>
      </c>
      <c r="AW2" t="s">
        <v>331</v>
      </c>
      <c r="AX2" t="s">
        <v>332</v>
      </c>
      <c r="AY2" t="s">
        <v>333</v>
      </c>
      <c r="AZ2" t="s">
        <v>340</v>
      </c>
      <c r="BA2" t="s">
        <v>341</v>
      </c>
      <c r="BB2" t="s">
        <v>351</v>
      </c>
      <c r="BC2" t="s">
        <v>353</v>
      </c>
      <c r="BD2" t="s">
        <v>359</v>
      </c>
      <c r="BE2" t="s">
        <v>360</v>
      </c>
      <c r="BF2" s="5" t="s">
        <v>816</v>
      </c>
      <c r="BG2" t="s">
        <v>682</v>
      </c>
      <c r="BH2" t="s">
        <v>836</v>
      </c>
      <c r="BI2" t="s">
        <v>371</v>
      </c>
      <c r="BJ2" t="s">
        <v>374</v>
      </c>
      <c r="BK2" t="s">
        <v>378</v>
      </c>
      <c r="BL2" t="s">
        <v>382</v>
      </c>
      <c r="BM2" t="s">
        <v>383</v>
      </c>
      <c r="BN2" t="s">
        <v>397</v>
      </c>
      <c r="BO2" t="s">
        <v>398</v>
      </c>
      <c r="BP2" t="s">
        <v>402</v>
      </c>
      <c r="BQ2" t="s">
        <v>407</v>
      </c>
      <c r="BR2" t="s">
        <v>421</v>
      </c>
      <c r="BS2" t="s">
        <v>423</v>
      </c>
      <c r="BT2" t="s">
        <v>428</v>
      </c>
      <c r="BU2" t="s">
        <v>430</v>
      </c>
      <c r="BV2" t="s">
        <v>432</v>
      </c>
      <c r="BW2" t="s">
        <v>438</v>
      </c>
      <c r="BX2" t="s">
        <v>443</v>
      </c>
      <c r="BY2" t="s">
        <v>444</v>
      </c>
      <c r="BZ2" t="s">
        <v>446</v>
      </c>
      <c r="CA2" t="s">
        <v>453</v>
      </c>
      <c r="CB2" t="s">
        <v>456</v>
      </c>
      <c r="CC2" t="s">
        <v>458</v>
      </c>
      <c r="CD2" t="s">
        <v>462</v>
      </c>
      <c r="CE2" t="s">
        <v>467</v>
      </c>
      <c r="CF2" t="s">
        <v>472</v>
      </c>
      <c r="CG2" t="s">
        <v>474</v>
      </c>
      <c r="CH2" t="s">
        <v>479</v>
      </c>
      <c r="CI2" t="s">
        <v>484</v>
      </c>
      <c r="CJ2" t="s">
        <v>486</v>
      </c>
      <c r="CK2" t="s">
        <v>487</v>
      </c>
      <c r="CL2" t="s">
        <v>489</v>
      </c>
      <c r="CM2" t="s">
        <v>493</v>
      </c>
      <c r="CN2" t="s">
        <v>496</v>
      </c>
      <c r="CO2" t="s">
        <v>497</v>
      </c>
      <c r="CP2" t="s">
        <v>498</v>
      </c>
      <c r="CQ2" t="s">
        <v>515</v>
      </c>
      <c r="CR2" t="s">
        <v>521</v>
      </c>
      <c r="CS2" t="s">
        <v>526</v>
      </c>
      <c r="CT2" t="s">
        <v>529</v>
      </c>
      <c r="CU2" t="s">
        <v>531</v>
      </c>
      <c r="CV2" t="s">
        <v>534</v>
      </c>
      <c r="CW2" t="s">
        <v>286</v>
      </c>
      <c r="CX2" t="s">
        <v>539</v>
      </c>
      <c r="CY2" t="s">
        <v>545</v>
      </c>
      <c r="CZ2" t="s">
        <v>553</v>
      </c>
      <c r="DA2" t="s">
        <v>554</v>
      </c>
      <c r="DB2" t="s">
        <v>559</v>
      </c>
      <c r="DC2" t="s">
        <v>561</v>
      </c>
      <c r="DD2" s="5" t="s">
        <v>838</v>
      </c>
      <c r="DE2" t="s">
        <v>566</v>
      </c>
      <c r="DF2" t="s">
        <v>585</v>
      </c>
      <c r="DG2" t="s">
        <v>587</v>
      </c>
      <c r="DH2" t="s">
        <v>590</v>
      </c>
      <c r="DI2" t="s">
        <v>596</v>
      </c>
      <c r="DJ2" t="s">
        <v>597</v>
      </c>
      <c r="DK2" t="s">
        <v>607</v>
      </c>
      <c r="DL2" t="s">
        <v>621</v>
      </c>
      <c r="DM2" t="s">
        <v>622</v>
      </c>
      <c r="DN2" t="s">
        <v>623</v>
      </c>
      <c r="DO2" t="s">
        <v>624</v>
      </c>
      <c r="DP2" t="s">
        <v>460</v>
      </c>
      <c r="DQ2" t="s">
        <v>629</v>
      </c>
      <c r="DR2" t="s">
        <v>630</v>
      </c>
      <c r="DS2" t="s">
        <v>837</v>
      </c>
      <c r="DT2" t="s">
        <v>631</v>
      </c>
      <c r="DU2" t="s">
        <v>636</v>
      </c>
      <c r="DV2" t="s">
        <v>638</v>
      </c>
      <c r="DW2" t="s">
        <v>644</v>
      </c>
      <c r="DX2" t="s">
        <v>646</v>
      </c>
      <c r="DY2" t="s">
        <v>650</v>
      </c>
      <c r="DZ2" t="s">
        <v>659</v>
      </c>
      <c r="EA2" t="s">
        <v>661</v>
      </c>
      <c r="EB2" t="s">
        <v>666</v>
      </c>
      <c r="EC2" t="s">
        <v>673</v>
      </c>
      <c r="ED2" t="s">
        <v>679</v>
      </c>
      <c r="EE2" t="s">
        <v>362</v>
      </c>
      <c r="EH2"/>
      <c r="EI2"/>
    </row>
    <row r="3" spans="2:139" x14ac:dyDescent="0.25">
      <c r="B3" t="s">
        <v>126</v>
      </c>
      <c r="C3" s="5" t="s">
        <v>125</v>
      </c>
      <c r="D3" s="69" t="s">
        <v>125</v>
      </c>
      <c r="E3" s="69" t="s">
        <v>135</v>
      </c>
      <c r="F3" s="69" t="s">
        <v>138</v>
      </c>
      <c r="G3" s="69" t="s">
        <v>147</v>
      </c>
      <c r="H3" s="69" t="s">
        <v>152</v>
      </c>
      <c r="I3" s="69" t="s">
        <v>161</v>
      </c>
      <c r="J3" s="69" t="s">
        <v>173</v>
      </c>
      <c r="K3" s="69" t="s">
        <v>180</v>
      </c>
      <c r="L3" s="69" t="s">
        <v>184</v>
      </c>
      <c r="M3" s="69" t="s">
        <v>189</v>
      </c>
      <c r="N3" s="69" t="s">
        <v>193</v>
      </c>
      <c r="O3" s="69" t="s">
        <v>195</v>
      </c>
      <c r="P3" s="69" t="s">
        <v>196</v>
      </c>
      <c r="Q3" s="69" t="s">
        <v>197</v>
      </c>
      <c r="R3" s="69" t="s">
        <v>204</v>
      </c>
      <c r="S3" s="69" t="s">
        <v>211</v>
      </c>
      <c r="T3" s="69" t="s">
        <v>215</v>
      </c>
      <c r="U3" s="69" t="s">
        <v>216</v>
      </c>
      <c r="V3" s="69" t="s">
        <v>217</v>
      </c>
      <c r="W3" s="69" t="s">
        <v>223</v>
      </c>
      <c r="X3" s="69" t="s">
        <v>228</v>
      </c>
      <c r="Y3" s="69" t="s">
        <v>231</v>
      </c>
      <c r="Z3" s="69" t="s">
        <v>232</v>
      </c>
      <c r="AA3" s="69" t="s">
        <v>233</v>
      </c>
      <c r="AB3" s="69" t="s">
        <v>234</v>
      </c>
      <c r="AC3" s="69" t="s">
        <v>244</v>
      </c>
      <c r="AD3" s="69" t="s">
        <v>255</v>
      </c>
      <c r="AE3" s="69" t="s">
        <v>263</v>
      </c>
      <c r="AF3" s="69" t="s">
        <v>273</v>
      </c>
      <c r="AG3" s="69" t="s">
        <v>183</v>
      </c>
      <c r="AH3" s="69" t="s">
        <v>281</v>
      </c>
      <c r="AI3" s="69" t="s">
        <v>285</v>
      </c>
      <c r="AJ3" s="69" t="s">
        <v>291</v>
      </c>
      <c r="AK3" s="69" t="s">
        <v>292</v>
      </c>
      <c r="AL3" s="69" t="s">
        <v>297</v>
      </c>
      <c r="AM3" s="69" t="s">
        <v>298</v>
      </c>
      <c r="AN3" s="69" t="s">
        <v>299</v>
      </c>
      <c r="AO3" s="69" t="s">
        <v>300</v>
      </c>
      <c r="AP3" s="69" t="s">
        <v>141</v>
      </c>
      <c r="AQ3" s="69" t="s">
        <v>305</v>
      </c>
      <c r="AR3" s="69" t="s">
        <v>306</v>
      </c>
      <c r="AS3" s="69" t="s">
        <v>308</v>
      </c>
      <c r="AT3" s="69" t="s">
        <v>314</v>
      </c>
      <c r="AU3" s="69" t="s">
        <v>318</v>
      </c>
      <c r="AV3" s="69" t="s">
        <v>328</v>
      </c>
      <c r="AW3" s="69" t="s">
        <v>331</v>
      </c>
      <c r="AX3" s="69" t="s">
        <v>332</v>
      </c>
      <c r="AY3" s="69" t="s">
        <v>334</v>
      </c>
      <c r="AZ3" s="69" t="s">
        <v>340</v>
      </c>
      <c r="BA3" s="69" t="s">
        <v>342</v>
      </c>
      <c r="BB3" s="69" t="s">
        <v>350</v>
      </c>
      <c r="BC3" s="69" t="s">
        <v>354</v>
      </c>
      <c r="BD3" s="69" t="s">
        <v>359</v>
      </c>
      <c r="BE3" s="69" t="s">
        <v>360</v>
      </c>
      <c r="BF3" s="69" t="s">
        <v>365</v>
      </c>
      <c r="BG3" s="69" t="s">
        <v>366</v>
      </c>
      <c r="BH3" s="69" t="s">
        <v>674</v>
      </c>
      <c r="BI3" s="69" t="s">
        <v>370</v>
      </c>
      <c r="BJ3" s="69" t="s">
        <v>373</v>
      </c>
      <c r="BK3" s="69" t="s">
        <v>379</v>
      </c>
      <c r="BL3" s="69" t="s">
        <v>382</v>
      </c>
      <c r="BM3" s="69" t="s">
        <v>384</v>
      </c>
      <c r="BN3" s="69" t="s">
        <v>397</v>
      </c>
      <c r="BO3" s="69" t="s">
        <v>399</v>
      </c>
      <c r="BP3" s="69" t="s">
        <v>403</v>
      </c>
      <c r="BQ3" s="69" t="s">
        <v>406</v>
      </c>
      <c r="BR3" s="69" t="s">
        <v>421</v>
      </c>
      <c r="BS3" s="69" t="s">
        <v>422</v>
      </c>
      <c r="BT3" s="69" t="s">
        <v>427</v>
      </c>
      <c r="BU3" s="69" t="s">
        <v>430</v>
      </c>
      <c r="BV3" s="69" t="s">
        <v>431</v>
      </c>
      <c r="BW3" s="69" t="s">
        <v>437</v>
      </c>
      <c r="BX3" s="69" t="s">
        <v>443</v>
      </c>
      <c r="BY3" s="69" t="s">
        <v>444</v>
      </c>
      <c r="BZ3" s="69" t="s">
        <v>445</v>
      </c>
      <c r="CA3" s="69" t="s">
        <v>452</v>
      </c>
      <c r="CB3" s="69" t="s">
        <v>456</v>
      </c>
      <c r="CC3" s="69" t="s">
        <v>457</v>
      </c>
      <c r="CD3" s="69" t="s">
        <v>463</v>
      </c>
      <c r="CE3" s="69" t="s">
        <v>466</v>
      </c>
      <c r="CF3" s="69" t="s">
        <v>472</v>
      </c>
      <c r="CG3" s="69" t="s">
        <v>473</v>
      </c>
      <c r="CH3" s="69" t="s">
        <v>480</v>
      </c>
      <c r="CI3" s="69" t="s">
        <v>483</v>
      </c>
      <c r="CJ3" s="69" t="s">
        <v>486</v>
      </c>
      <c r="CK3" s="69" t="s">
        <v>487</v>
      </c>
      <c r="CL3" s="69" t="s">
        <v>488</v>
      </c>
      <c r="CM3" s="69" t="s">
        <v>491</v>
      </c>
      <c r="CN3" s="69" t="s">
        <v>496</v>
      </c>
      <c r="CO3" s="69" t="s">
        <v>497</v>
      </c>
      <c r="CP3" s="69" t="s">
        <v>500</v>
      </c>
      <c r="CQ3" s="69" t="s">
        <v>514</v>
      </c>
      <c r="CR3" s="69" t="s">
        <v>522</v>
      </c>
      <c r="CS3" s="69" t="s">
        <v>527</v>
      </c>
      <c r="CT3" s="69" t="s">
        <v>529</v>
      </c>
      <c r="CU3" s="69" t="s">
        <v>530</v>
      </c>
      <c r="CV3" s="69" t="s">
        <v>535</v>
      </c>
      <c r="CW3" s="69" t="s">
        <v>287</v>
      </c>
      <c r="CX3" s="69" t="s">
        <v>540</v>
      </c>
      <c r="CY3" s="69" t="s">
        <v>546</v>
      </c>
      <c r="CZ3" s="69" t="s">
        <v>553</v>
      </c>
      <c r="DA3" s="69" t="s">
        <v>555</v>
      </c>
      <c r="DB3" s="69" t="s">
        <v>558</v>
      </c>
      <c r="DC3" s="69" t="s">
        <v>561</v>
      </c>
      <c r="DD3" s="69" t="s">
        <v>562</v>
      </c>
      <c r="DE3" s="69" t="s">
        <v>567</v>
      </c>
      <c r="DF3" s="69" t="s">
        <v>584</v>
      </c>
      <c r="DG3" s="69" t="s">
        <v>588</v>
      </c>
      <c r="DH3" s="69" t="s">
        <v>591</v>
      </c>
      <c r="DI3" s="69" t="s">
        <v>596</v>
      </c>
      <c r="DJ3" s="69" t="s">
        <v>598</v>
      </c>
      <c r="DK3" s="69" t="s">
        <v>606</v>
      </c>
      <c r="DL3" s="69" t="s">
        <v>621</v>
      </c>
      <c r="DM3" s="69" t="s">
        <v>622</v>
      </c>
      <c r="DN3" s="69" t="s">
        <v>623</v>
      </c>
      <c r="DO3" s="69" t="s">
        <v>625</v>
      </c>
      <c r="DP3" s="69" t="s">
        <v>511</v>
      </c>
      <c r="DQ3" s="69" t="s">
        <v>629</v>
      </c>
      <c r="DR3" s="69" t="s">
        <v>630</v>
      </c>
      <c r="DS3" s="69" t="s">
        <v>175</v>
      </c>
      <c r="DT3" s="69" t="s">
        <v>632</v>
      </c>
      <c r="DU3" s="69" t="s">
        <v>636</v>
      </c>
      <c r="DV3" s="69" t="s">
        <v>637</v>
      </c>
      <c r="DW3" s="69" t="s">
        <v>644</v>
      </c>
      <c r="DX3" s="69" t="s">
        <v>645</v>
      </c>
      <c r="DY3" s="69" t="s">
        <v>648</v>
      </c>
      <c r="DZ3" s="69" t="s">
        <v>659</v>
      </c>
      <c r="EA3" s="69" t="s">
        <v>660</v>
      </c>
      <c r="EB3" s="69" t="s">
        <v>667</v>
      </c>
      <c r="EC3" s="69" t="s">
        <v>673</v>
      </c>
      <c r="ED3" s="69" t="s">
        <v>679</v>
      </c>
      <c r="EE3" s="69" t="s">
        <v>361</v>
      </c>
      <c r="EH3"/>
      <c r="EI3"/>
    </row>
    <row r="4" spans="2:139" x14ac:dyDescent="0.25">
      <c r="B4" t="s">
        <v>135</v>
      </c>
      <c r="C4" s="5" t="s">
        <v>135</v>
      </c>
      <c r="D4" s="69" t="s">
        <v>129</v>
      </c>
      <c r="G4" s="69" t="s">
        <v>151</v>
      </c>
      <c r="H4" s="69" t="s">
        <v>154</v>
      </c>
      <c r="I4" s="69" t="s">
        <v>162</v>
      </c>
      <c r="K4" s="69" t="s">
        <v>181</v>
      </c>
      <c r="L4" s="69" t="s">
        <v>186</v>
      </c>
      <c r="M4" s="69" t="s">
        <v>191</v>
      </c>
      <c r="Q4" s="69" t="s">
        <v>200</v>
      </c>
      <c r="R4" s="69" t="s">
        <v>205</v>
      </c>
      <c r="S4" s="69" t="s">
        <v>213</v>
      </c>
      <c r="V4" s="69" t="s">
        <v>219</v>
      </c>
      <c r="W4" s="69" t="s">
        <v>224</v>
      </c>
      <c r="X4" s="69" t="s">
        <v>229</v>
      </c>
      <c r="AB4" s="69" t="s">
        <v>236</v>
      </c>
      <c r="AC4" s="69" t="s">
        <v>247</v>
      </c>
      <c r="AD4" s="69" t="s">
        <v>257</v>
      </c>
      <c r="AE4" s="69" t="s">
        <v>264</v>
      </c>
      <c r="AF4" s="69" t="s">
        <v>274</v>
      </c>
      <c r="AG4" s="69" t="s">
        <v>276</v>
      </c>
      <c r="AH4" s="69" t="s">
        <v>284</v>
      </c>
      <c r="AK4" s="69" t="s">
        <v>294</v>
      </c>
      <c r="AO4" s="69" t="s">
        <v>302</v>
      </c>
      <c r="AP4" s="69" t="s">
        <v>144</v>
      </c>
      <c r="AS4" s="69" t="s">
        <v>309</v>
      </c>
      <c r="AT4" s="69" t="s">
        <v>316</v>
      </c>
      <c r="AU4" s="69" t="s">
        <v>319</v>
      </c>
      <c r="AV4" s="69" t="s">
        <v>330</v>
      </c>
      <c r="AY4" s="69" t="s">
        <v>335</v>
      </c>
      <c r="BA4" s="69" t="s">
        <v>343</v>
      </c>
      <c r="BB4" s="69" t="s">
        <v>352</v>
      </c>
      <c r="BC4" s="69" t="s">
        <v>355</v>
      </c>
      <c r="BF4" s="69" t="s">
        <v>583</v>
      </c>
      <c r="BG4" s="69" t="s">
        <v>367</v>
      </c>
      <c r="BH4" s="69" t="s">
        <v>675</v>
      </c>
      <c r="BI4" s="69" t="s">
        <v>372</v>
      </c>
      <c r="BJ4" s="69" t="s">
        <v>375</v>
      </c>
      <c r="BK4" s="69" t="s">
        <v>380</v>
      </c>
      <c r="BM4" s="69" t="s">
        <v>385</v>
      </c>
      <c r="BO4" s="69" t="s">
        <v>400</v>
      </c>
      <c r="BP4" s="69" t="s">
        <v>404</v>
      </c>
      <c r="BQ4" s="69" t="s">
        <v>408</v>
      </c>
      <c r="BS4" s="69" t="s">
        <v>424</v>
      </c>
      <c r="BT4" s="69" t="s">
        <v>429</v>
      </c>
      <c r="BV4" s="69" t="s">
        <v>433</v>
      </c>
      <c r="BW4" s="69" t="s">
        <v>439</v>
      </c>
      <c r="BZ4" s="69" t="s">
        <v>447</v>
      </c>
      <c r="CA4" s="69" t="s">
        <v>454</v>
      </c>
      <c r="CD4" s="69" t="s">
        <v>464</v>
      </c>
      <c r="CE4" s="69" t="s">
        <v>468</v>
      </c>
      <c r="CG4" s="69" t="s">
        <v>475</v>
      </c>
      <c r="CH4" s="69" t="s">
        <v>481</v>
      </c>
      <c r="CI4" s="69" t="s">
        <v>485</v>
      </c>
      <c r="CL4" s="69" t="s">
        <v>490</v>
      </c>
      <c r="CM4" s="69" t="s">
        <v>494</v>
      </c>
      <c r="CP4" s="69" t="s">
        <v>501</v>
      </c>
      <c r="CQ4" s="69" t="s">
        <v>516</v>
      </c>
      <c r="CR4" s="69" t="s">
        <v>523</v>
      </c>
      <c r="CS4" s="69" t="s">
        <v>528</v>
      </c>
      <c r="CU4" s="69" t="s">
        <v>532</v>
      </c>
      <c r="CV4" s="69" t="s">
        <v>536</v>
      </c>
      <c r="CW4" s="69" t="s">
        <v>288</v>
      </c>
      <c r="CX4" s="69" t="s">
        <v>541</v>
      </c>
      <c r="CY4" s="69" t="s">
        <v>547</v>
      </c>
      <c r="DA4" s="69" t="s">
        <v>556</v>
      </c>
      <c r="DB4" s="69" t="s">
        <v>560</v>
      </c>
      <c r="DD4" s="69" t="s">
        <v>564</v>
      </c>
      <c r="DE4" s="69" t="s">
        <v>568</v>
      </c>
      <c r="DF4" s="69" t="s">
        <v>586</v>
      </c>
      <c r="DG4" s="69" t="s">
        <v>589</v>
      </c>
      <c r="DH4" s="69" t="s">
        <v>592</v>
      </c>
      <c r="DJ4" s="69" t="s">
        <v>599</v>
      </c>
      <c r="DK4" s="69" t="s">
        <v>608</v>
      </c>
      <c r="DO4" s="70" t="s">
        <v>840</v>
      </c>
      <c r="DP4" s="69" t="s">
        <v>459</v>
      </c>
      <c r="DS4" s="69" t="s">
        <v>177</v>
      </c>
      <c r="DT4" s="69" t="s">
        <v>633</v>
      </c>
      <c r="DV4" s="69" t="s">
        <v>639</v>
      </c>
      <c r="DX4" s="69" t="s">
        <v>647</v>
      </c>
      <c r="DY4" s="69" t="s">
        <v>651</v>
      </c>
      <c r="EA4" s="69" t="s">
        <v>662</v>
      </c>
      <c r="EB4" s="69" t="s">
        <v>668</v>
      </c>
      <c r="EE4" s="69" t="s">
        <v>363</v>
      </c>
      <c r="EH4"/>
      <c r="EI4"/>
    </row>
    <row r="5" spans="2:139" x14ac:dyDescent="0.25">
      <c r="B5" t="s">
        <v>138</v>
      </c>
      <c r="C5" s="5" t="s">
        <v>138</v>
      </c>
      <c r="D5" s="69" t="s">
        <v>130</v>
      </c>
      <c r="H5" s="69" t="s">
        <v>155</v>
      </c>
      <c r="I5" s="69" t="s">
        <v>163</v>
      </c>
      <c r="L5" s="69" t="s">
        <v>185</v>
      </c>
      <c r="M5" s="69" t="s">
        <v>192</v>
      </c>
      <c r="Q5" s="69" t="s">
        <v>201</v>
      </c>
      <c r="R5" s="69" t="s">
        <v>206</v>
      </c>
      <c r="S5" s="69" t="s">
        <v>214</v>
      </c>
      <c r="V5" s="69" t="s">
        <v>220</v>
      </c>
      <c r="W5" s="69" t="s">
        <v>225</v>
      </c>
      <c r="X5" s="69" t="s">
        <v>230</v>
      </c>
      <c r="AB5" s="69" t="s">
        <v>237</v>
      </c>
      <c r="AC5" s="69" t="s">
        <v>248</v>
      </c>
      <c r="AD5" s="69" t="s">
        <v>258</v>
      </c>
      <c r="AE5" s="69" t="s">
        <v>265</v>
      </c>
      <c r="AG5" s="69" t="s">
        <v>277</v>
      </c>
      <c r="AK5" s="69" t="s">
        <v>295</v>
      </c>
      <c r="AO5" s="69" t="s">
        <v>303</v>
      </c>
      <c r="AP5" s="69" t="s">
        <v>145</v>
      </c>
      <c r="AS5" s="69" t="s">
        <v>310</v>
      </c>
      <c r="AT5" s="69" t="s">
        <v>525</v>
      </c>
      <c r="AU5" s="69" t="s">
        <v>320</v>
      </c>
      <c r="AY5" s="69" t="s">
        <v>336</v>
      </c>
      <c r="BA5" s="69" t="s">
        <v>344</v>
      </c>
      <c r="BC5" s="69" t="s">
        <v>356</v>
      </c>
      <c r="BH5" s="69" t="s">
        <v>676</v>
      </c>
      <c r="BJ5" s="69" t="s">
        <v>376</v>
      </c>
      <c r="BK5" s="69" t="s">
        <v>381</v>
      </c>
      <c r="BM5" s="69" t="s">
        <v>386</v>
      </c>
      <c r="BO5" s="69" t="s">
        <v>401</v>
      </c>
      <c r="BP5" s="69" t="s">
        <v>405</v>
      </c>
      <c r="BQ5" s="69" t="s">
        <v>409</v>
      </c>
      <c r="BS5" s="69" t="s">
        <v>425</v>
      </c>
      <c r="BV5" s="69" t="s">
        <v>434</v>
      </c>
      <c r="BW5" s="69" t="s">
        <v>440</v>
      </c>
      <c r="BZ5" s="69" t="s">
        <v>448</v>
      </c>
      <c r="CA5" s="69" t="s">
        <v>455</v>
      </c>
      <c r="CD5" s="69" t="s">
        <v>465</v>
      </c>
      <c r="CE5" s="69" t="s">
        <v>469</v>
      </c>
      <c r="CG5" s="69" t="s">
        <v>476</v>
      </c>
      <c r="CH5" s="69" t="s">
        <v>482</v>
      </c>
      <c r="CP5" s="69" t="s">
        <v>502</v>
      </c>
      <c r="CQ5" s="69" t="s">
        <v>517</v>
      </c>
      <c r="CR5" s="69" t="s">
        <v>524</v>
      </c>
      <c r="CU5" s="69" t="s">
        <v>533</v>
      </c>
      <c r="CV5" s="69" t="s">
        <v>537</v>
      </c>
      <c r="CW5" s="69" t="s">
        <v>289</v>
      </c>
      <c r="CX5" s="69" t="s">
        <v>542</v>
      </c>
      <c r="CY5" s="69" t="s">
        <v>548</v>
      </c>
      <c r="DA5" s="69" t="s">
        <v>557</v>
      </c>
      <c r="DD5" s="69" t="s">
        <v>565</v>
      </c>
      <c r="DE5" s="69" t="s">
        <v>569</v>
      </c>
      <c r="DH5" s="69" t="s">
        <v>593</v>
      </c>
      <c r="DJ5" s="69" t="s">
        <v>600</v>
      </c>
      <c r="DK5" s="69" t="s">
        <v>609</v>
      </c>
      <c r="DO5" s="69" t="s">
        <v>626</v>
      </c>
      <c r="DP5" s="69" t="s">
        <v>512</v>
      </c>
      <c r="DS5" s="69" t="s">
        <v>678</v>
      </c>
      <c r="DT5" s="69" t="s">
        <v>634</v>
      </c>
      <c r="DV5" s="69" t="s">
        <v>640</v>
      </c>
      <c r="DY5" s="69" t="s">
        <v>653</v>
      </c>
      <c r="EA5" s="69" t="s">
        <v>663</v>
      </c>
      <c r="EB5" s="69" t="s">
        <v>669</v>
      </c>
      <c r="EE5" s="69" t="s">
        <v>364</v>
      </c>
      <c r="EH5"/>
      <c r="EI5"/>
    </row>
    <row r="6" spans="2:139" x14ac:dyDescent="0.25">
      <c r="B6" t="s">
        <v>148</v>
      </c>
      <c r="C6" s="5" t="s">
        <v>147</v>
      </c>
      <c r="H6" s="69" t="s">
        <v>156</v>
      </c>
      <c r="I6" s="69" t="s">
        <v>164</v>
      </c>
      <c r="L6" s="69" t="s">
        <v>187</v>
      </c>
      <c r="Q6" s="69" t="s">
        <v>202</v>
      </c>
      <c r="R6" s="69" t="s">
        <v>207</v>
      </c>
      <c r="W6" s="69" t="s">
        <v>226</v>
      </c>
      <c r="AB6" s="69" t="s">
        <v>238</v>
      </c>
      <c r="AC6" s="69" t="s">
        <v>249</v>
      </c>
      <c r="AD6" s="69" t="s">
        <v>259</v>
      </c>
      <c r="AE6" s="69" t="s">
        <v>266</v>
      </c>
      <c r="AG6" s="69" t="s">
        <v>278</v>
      </c>
      <c r="AK6" s="69" t="s">
        <v>296</v>
      </c>
      <c r="AO6" s="69" t="s">
        <v>304</v>
      </c>
      <c r="AP6" s="69" t="s">
        <v>146</v>
      </c>
      <c r="AS6" s="69" t="s">
        <v>311</v>
      </c>
      <c r="AU6" s="69" t="s">
        <v>321</v>
      </c>
      <c r="AY6" s="69" t="s">
        <v>337</v>
      </c>
      <c r="BA6" s="69" t="s">
        <v>345</v>
      </c>
      <c r="BC6" s="69" t="s">
        <v>357</v>
      </c>
      <c r="BH6" s="69" t="s">
        <v>368</v>
      </c>
      <c r="BJ6" s="69" t="s">
        <v>377</v>
      </c>
      <c r="BM6" s="69" t="s">
        <v>387</v>
      </c>
      <c r="BQ6" s="69" t="s">
        <v>410</v>
      </c>
      <c r="BS6" s="69" t="s">
        <v>426</v>
      </c>
      <c r="BV6" s="69" t="s">
        <v>435</v>
      </c>
      <c r="BW6" s="69" t="s">
        <v>441</v>
      </c>
      <c r="BZ6" s="69" t="s">
        <v>449</v>
      </c>
      <c r="CE6" s="69" t="s">
        <v>470</v>
      </c>
      <c r="CG6" s="69" t="s">
        <v>477</v>
      </c>
      <c r="CP6" s="69" t="s">
        <v>503</v>
      </c>
      <c r="CQ6" s="69" t="s">
        <v>518</v>
      </c>
      <c r="CV6" s="69" t="s">
        <v>538</v>
      </c>
      <c r="CW6" s="69" t="s">
        <v>347</v>
      </c>
      <c r="CX6" s="69" t="s">
        <v>543</v>
      </c>
      <c r="CY6" s="69" t="s">
        <v>549</v>
      </c>
      <c r="DE6" s="69" t="s">
        <v>570</v>
      </c>
      <c r="DH6" s="69" t="s">
        <v>594</v>
      </c>
      <c r="DJ6" s="69" t="s">
        <v>601</v>
      </c>
      <c r="DK6" s="69" t="s">
        <v>610</v>
      </c>
      <c r="DO6" s="69" t="s">
        <v>627</v>
      </c>
      <c r="DP6" s="69" t="s">
        <v>513</v>
      </c>
      <c r="DT6" s="69" t="s">
        <v>635</v>
      </c>
      <c r="DV6" s="69" t="s">
        <v>641</v>
      </c>
      <c r="DY6" s="69" t="s">
        <v>655</v>
      </c>
      <c r="EA6" s="69" t="s">
        <v>664</v>
      </c>
      <c r="EB6" s="69" t="s">
        <v>670</v>
      </c>
      <c r="EH6"/>
      <c r="EI6"/>
    </row>
    <row r="7" spans="2:139" x14ac:dyDescent="0.25">
      <c r="B7" t="s">
        <v>153</v>
      </c>
      <c r="C7" s="5" t="s">
        <v>683</v>
      </c>
      <c r="H7" s="69" t="s">
        <v>157</v>
      </c>
      <c r="I7" s="69" t="s">
        <v>165</v>
      </c>
      <c r="L7" s="69" t="s">
        <v>188</v>
      </c>
      <c r="R7" s="69" t="s">
        <v>208</v>
      </c>
      <c r="AB7" s="69" t="s">
        <v>239</v>
      </c>
      <c r="AC7" s="69" t="s">
        <v>250</v>
      </c>
      <c r="AD7" s="69" t="s">
        <v>260</v>
      </c>
      <c r="AE7" s="69" t="s">
        <v>267</v>
      </c>
      <c r="AG7" s="69" t="s">
        <v>279</v>
      </c>
      <c r="AS7" s="69" t="s">
        <v>312</v>
      </c>
      <c r="AU7" s="69" t="s">
        <v>322</v>
      </c>
      <c r="AY7" s="69" t="s">
        <v>338</v>
      </c>
      <c r="BA7" s="69" t="s">
        <v>346</v>
      </c>
      <c r="BC7" s="69" t="s">
        <v>358</v>
      </c>
      <c r="BH7" s="69" t="s">
        <v>677</v>
      </c>
      <c r="BM7" s="69" t="s">
        <v>388</v>
      </c>
      <c r="BQ7" s="69" t="s">
        <v>411</v>
      </c>
      <c r="BV7" s="69" t="s">
        <v>436</v>
      </c>
      <c r="BW7" s="69" t="s">
        <v>442</v>
      </c>
      <c r="BZ7" s="69" t="s">
        <v>450</v>
      </c>
      <c r="CE7" s="69" t="s">
        <v>471</v>
      </c>
      <c r="CG7" s="69" t="s">
        <v>478</v>
      </c>
      <c r="CP7" s="69" t="s">
        <v>504</v>
      </c>
      <c r="CQ7" s="69" t="s">
        <v>519</v>
      </c>
      <c r="CW7" s="69" t="s">
        <v>348</v>
      </c>
      <c r="CX7" s="69" t="s">
        <v>544</v>
      </c>
      <c r="CY7" s="69" t="s">
        <v>550</v>
      </c>
      <c r="DE7" s="69" t="s">
        <v>571</v>
      </c>
      <c r="DH7" s="69" t="s">
        <v>595</v>
      </c>
      <c r="DJ7" s="69" t="s">
        <v>602</v>
      </c>
      <c r="DK7" s="69" t="s">
        <v>611</v>
      </c>
      <c r="DO7" s="69" t="s">
        <v>628</v>
      </c>
      <c r="DP7" s="69" t="s">
        <v>461</v>
      </c>
      <c r="DV7" s="69" t="s">
        <v>642</v>
      </c>
      <c r="DY7" s="69" t="s">
        <v>657</v>
      </c>
      <c r="EA7" s="69" t="s">
        <v>665</v>
      </c>
      <c r="EB7" s="69" t="s">
        <v>671</v>
      </c>
      <c r="EH7"/>
      <c r="EI7"/>
    </row>
    <row r="8" spans="2:139" x14ac:dyDescent="0.25">
      <c r="B8" t="s">
        <v>160</v>
      </c>
      <c r="C8" s="5" t="s">
        <v>161</v>
      </c>
      <c r="H8" s="69" t="s">
        <v>158</v>
      </c>
      <c r="I8" s="69" t="s">
        <v>166</v>
      </c>
      <c r="R8" s="69" t="s">
        <v>209</v>
      </c>
      <c r="AB8" s="69" t="s">
        <v>241</v>
      </c>
      <c r="AC8" s="69" t="s">
        <v>251</v>
      </c>
      <c r="AD8" s="69" t="s">
        <v>261</v>
      </c>
      <c r="AE8" s="69" t="s">
        <v>268</v>
      </c>
      <c r="AG8" s="69" t="s">
        <v>280</v>
      </c>
      <c r="AS8" s="69" t="s">
        <v>313</v>
      </c>
      <c r="AU8" s="69" t="s">
        <v>323</v>
      </c>
      <c r="AY8" s="69" t="s">
        <v>339</v>
      </c>
      <c r="BM8" s="69" t="s">
        <v>389</v>
      </c>
      <c r="BQ8" s="69" t="s">
        <v>412</v>
      </c>
      <c r="BZ8" s="69" t="s">
        <v>451</v>
      </c>
      <c r="CP8" s="69" t="s">
        <v>505</v>
      </c>
      <c r="CQ8" s="69" t="s">
        <v>520</v>
      </c>
      <c r="CW8" s="69" t="s">
        <v>290</v>
      </c>
      <c r="CY8" s="69" t="s">
        <v>552</v>
      </c>
      <c r="DE8" s="69" t="s">
        <v>572</v>
      </c>
      <c r="DJ8" s="69" t="s">
        <v>603</v>
      </c>
      <c r="DK8" s="69" t="s">
        <v>612</v>
      </c>
      <c r="DV8" s="69" t="s">
        <v>643</v>
      </c>
      <c r="EB8" s="69" t="s">
        <v>672</v>
      </c>
      <c r="EH8"/>
      <c r="EI8"/>
    </row>
    <row r="9" spans="2:139" x14ac:dyDescent="0.25">
      <c r="B9" t="s">
        <v>173</v>
      </c>
      <c r="C9" s="5" t="s">
        <v>173</v>
      </c>
      <c r="H9" s="69" t="s">
        <v>159</v>
      </c>
      <c r="I9" s="69" t="s">
        <v>167</v>
      </c>
      <c r="R9" s="69" t="s">
        <v>210</v>
      </c>
      <c r="AB9" s="69" t="s">
        <v>243</v>
      </c>
      <c r="AC9" s="69" t="s">
        <v>252</v>
      </c>
      <c r="AE9" s="69" t="s">
        <v>269</v>
      </c>
      <c r="AU9" s="69" t="s">
        <v>324</v>
      </c>
      <c r="BM9" s="69" t="s">
        <v>390</v>
      </c>
      <c r="BQ9" s="69" t="s">
        <v>413</v>
      </c>
      <c r="CP9" s="69" t="s">
        <v>506</v>
      </c>
      <c r="CW9" s="69" t="s">
        <v>349</v>
      </c>
      <c r="CY9" s="69" t="s">
        <v>551</v>
      </c>
      <c r="DE9" s="69" t="s">
        <v>573</v>
      </c>
      <c r="DJ9" s="69" t="s">
        <v>604</v>
      </c>
      <c r="DK9" s="69" t="s">
        <v>613</v>
      </c>
      <c r="EH9"/>
      <c r="EI9"/>
    </row>
    <row r="10" spans="2:139" x14ac:dyDescent="0.25">
      <c r="B10" t="s">
        <v>178</v>
      </c>
      <c r="C10" s="5" t="s">
        <v>684</v>
      </c>
      <c r="I10" s="69" t="s">
        <v>168</v>
      </c>
      <c r="AC10" s="69" t="s">
        <v>253</v>
      </c>
      <c r="AE10" s="69" t="s">
        <v>270</v>
      </c>
      <c r="AU10" s="69" t="s">
        <v>325</v>
      </c>
      <c r="BM10" s="69" t="s">
        <v>391</v>
      </c>
      <c r="BQ10" s="69" t="s">
        <v>414</v>
      </c>
      <c r="CP10" s="69" t="s">
        <v>507</v>
      </c>
      <c r="DE10" s="69" t="s">
        <v>574</v>
      </c>
      <c r="DJ10" s="69" t="s">
        <v>605</v>
      </c>
      <c r="DK10" s="69" t="s">
        <v>614</v>
      </c>
      <c r="EH10"/>
      <c r="EI10"/>
    </row>
    <row r="11" spans="2:139" x14ac:dyDescent="0.25">
      <c r="B11" t="s">
        <v>182</v>
      </c>
      <c r="C11" s="5" t="s">
        <v>685</v>
      </c>
      <c r="I11" s="69" t="s">
        <v>169</v>
      </c>
      <c r="AC11" s="69" t="s">
        <v>254</v>
      </c>
      <c r="AE11" s="69" t="s">
        <v>271</v>
      </c>
      <c r="AU11" s="69" t="s">
        <v>326</v>
      </c>
      <c r="BM11" s="69" t="s">
        <v>392</v>
      </c>
      <c r="BQ11" s="69" t="s">
        <v>415</v>
      </c>
      <c r="CP11" s="69" t="s">
        <v>508</v>
      </c>
      <c r="DE11" s="69" t="s">
        <v>575</v>
      </c>
      <c r="DK11" s="69" t="s">
        <v>499</v>
      </c>
      <c r="EH11"/>
      <c r="EI11"/>
    </row>
    <row r="12" spans="2:139" x14ac:dyDescent="0.25">
      <c r="B12" t="s">
        <v>190</v>
      </c>
      <c r="C12" s="5" t="s">
        <v>686</v>
      </c>
      <c r="I12" s="69" t="s">
        <v>170</v>
      </c>
      <c r="AU12" s="69" t="s">
        <v>327</v>
      </c>
      <c r="BM12" s="69" t="s">
        <v>393</v>
      </c>
      <c r="BQ12" s="69" t="s">
        <v>416</v>
      </c>
      <c r="CP12" s="69" t="s">
        <v>509</v>
      </c>
      <c r="DE12" s="69" t="s">
        <v>576</v>
      </c>
      <c r="DK12" s="69" t="s">
        <v>615</v>
      </c>
      <c r="EH12"/>
      <c r="EI12"/>
    </row>
    <row r="13" spans="2:139" x14ac:dyDescent="0.25">
      <c r="B13" t="s">
        <v>193</v>
      </c>
      <c r="C13" s="5" t="s">
        <v>687</v>
      </c>
      <c r="I13" s="69" t="s">
        <v>171</v>
      </c>
      <c r="BM13" s="69" t="s">
        <v>394</v>
      </c>
      <c r="BQ13" s="69" t="s">
        <v>417</v>
      </c>
      <c r="CP13" s="69" t="s">
        <v>510</v>
      </c>
      <c r="DE13" s="69" t="s">
        <v>577</v>
      </c>
      <c r="DK13" s="69" t="s">
        <v>616</v>
      </c>
      <c r="EH13"/>
      <c r="EI13"/>
    </row>
    <row r="14" spans="2:139" x14ac:dyDescent="0.25">
      <c r="B14" t="s">
        <v>195</v>
      </c>
      <c r="C14" s="5" t="s">
        <v>688</v>
      </c>
      <c r="I14" s="69" t="s">
        <v>172</v>
      </c>
      <c r="BM14" s="69" t="s">
        <v>395</v>
      </c>
      <c r="BQ14" s="69" t="s">
        <v>418</v>
      </c>
      <c r="DE14" s="69" t="s">
        <v>578</v>
      </c>
      <c r="DK14" s="69" t="s">
        <v>617</v>
      </c>
      <c r="EH14"/>
      <c r="EI14"/>
    </row>
    <row r="15" spans="2:139" x14ac:dyDescent="0.25">
      <c r="B15" t="s">
        <v>196</v>
      </c>
      <c r="C15" s="5" t="s">
        <v>689</v>
      </c>
      <c r="BM15" s="69" t="s">
        <v>396</v>
      </c>
      <c r="BQ15" s="69" t="s">
        <v>419</v>
      </c>
      <c r="DE15" s="69" t="s">
        <v>579</v>
      </c>
      <c r="DK15" s="69" t="s">
        <v>618</v>
      </c>
      <c r="EH15"/>
      <c r="EI15"/>
    </row>
    <row r="16" spans="2:139" x14ac:dyDescent="0.25">
      <c r="B16" t="s">
        <v>198</v>
      </c>
      <c r="C16" s="5" t="s">
        <v>690</v>
      </c>
      <c r="BQ16" s="69" t="s">
        <v>420</v>
      </c>
      <c r="DE16" s="69" t="s">
        <v>580</v>
      </c>
      <c r="DK16" s="69" t="s">
        <v>619</v>
      </c>
      <c r="EH16"/>
      <c r="EI16"/>
    </row>
    <row r="17" spans="2:139" x14ac:dyDescent="0.25">
      <c r="B17" t="s">
        <v>203</v>
      </c>
      <c r="C17" s="5" t="s">
        <v>691</v>
      </c>
      <c r="DE17" s="69" t="s">
        <v>581</v>
      </c>
      <c r="DK17" s="69" t="s">
        <v>620</v>
      </c>
      <c r="EH17"/>
      <c r="EI17"/>
    </row>
    <row r="18" spans="2:139" x14ac:dyDescent="0.25">
      <c r="B18" t="s">
        <v>212</v>
      </c>
      <c r="C18" s="5" t="s">
        <v>692</v>
      </c>
      <c r="DE18" s="69" t="s">
        <v>582</v>
      </c>
      <c r="EH18"/>
      <c r="EI18"/>
    </row>
    <row r="19" spans="2:139" x14ac:dyDescent="0.25">
      <c r="B19" t="s">
        <v>215</v>
      </c>
      <c r="C19" s="5" t="s">
        <v>693</v>
      </c>
      <c r="EH19"/>
      <c r="EI19"/>
    </row>
    <row r="20" spans="2:139" x14ac:dyDescent="0.25">
      <c r="B20" t="s">
        <v>216</v>
      </c>
      <c r="C20" s="5" t="s">
        <v>694</v>
      </c>
      <c r="EI20"/>
    </row>
    <row r="21" spans="2:139" x14ac:dyDescent="0.25">
      <c r="B21" t="s">
        <v>218</v>
      </c>
      <c r="C21" s="5" t="s">
        <v>695</v>
      </c>
      <c r="EI21"/>
    </row>
    <row r="22" spans="2:139" x14ac:dyDescent="0.25">
      <c r="B22" t="s">
        <v>221</v>
      </c>
      <c r="C22" s="5" t="s">
        <v>696</v>
      </c>
      <c r="EI22"/>
    </row>
    <row r="23" spans="2:139" x14ac:dyDescent="0.25">
      <c r="B23" t="s">
        <v>227</v>
      </c>
      <c r="C23" s="5" t="s">
        <v>697</v>
      </c>
      <c r="EI23"/>
    </row>
    <row r="24" spans="2:139" x14ac:dyDescent="0.25">
      <c r="B24" t="s">
        <v>231</v>
      </c>
      <c r="C24" s="5" t="s">
        <v>698</v>
      </c>
      <c r="EI24"/>
    </row>
    <row r="25" spans="2:139" x14ac:dyDescent="0.25">
      <c r="B25" t="s">
        <v>232</v>
      </c>
      <c r="C25" t="s">
        <v>699</v>
      </c>
      <c r="EI25"/>
    </row>
    <row r="26" spans="2:139" x14ac:dyDescent="0.25">
      <c r="B26" t="s">
        <v>233</v>
      </c>
      <c r="C26" t="s">
        <v>700</v>
      </c>
      <c r="EI26"/>
    </row>
    <row r="27" spans="2:139" x14ac:dyDescent="0.25">
      <c r="B27" t="s">
        <v>235</v>
      </c>
      <c r="C27" t="s">
        <v>701</v>
      </c>
    </row>
    <row r="28" spans="2:139" x14ac:dyDescent="0.25">
      <c r="B28" t="s">
        <v>245</v>
      </c>
      <c r="C28" t="s">
        <v>702</v>
      </c>
    </row>
    <row r="29" spans="2:139" x14ac:dyDescent="0.25">
      <c r="B29" t="s">
        <v>256</v>
      </c>
      <c r="C29" t="s">
        <v>703</v>
      </c>
    </row>
    <row r="30" spans="2:139" x14ac:dyDescent="0.25">
      <c r="B30" t="s">
        <v>262</v>
      </c>
      <c r="C30" t="s">
        <v>704</v>
      </c>
    </row>
    <row r="31" spans="2:139" x14ac:dyDescent="0.25">
      <c r="B31" t="s">
        <v>272</v>
      </c>
      <c r="C31" t="s">
        <v>705</v>
      </c>
      <c r="D31" s="70" t="e">
        <f ca="1">INDIRECT(SUBSTITUTE($D$1,$D$1,VLOOKUP($D$1,benefice2,2,FALSE)))</f>
        <v>#N/A</v>
      </c>
    </row>
    <row r="32" spans="2:139" x14ac:dyDescent="0.25">
      <c r="B32" t="s">
        <v>275</v>
      </c>
      <c r="C32" t="s">
        <v>706</v>
      </c>
    </row>
    <row r="33" spans="2:3" x14ac:dyDescent="0.25">
      <c r="B33" t="s">
        <v>282</v>
      </c>
      <c r="C33" t="s">
        <v>707</v>
      </c>
    </row>
    <row r="34" spans="2:3" x14ac:dyDescent="0.25">
      <c r="B34" t="s">
        <v>285</v>
      </c>
      <c r="C34" t="s">
        <v>708</v>
      </c>
    </row>
    <row r="35" spans="2:3" x14ac:dyDescent="0.25">
      <c r="B35" t="s">
        <v>291</v>
      </c>
      <c r="C35" t="s">
        <v>709</v>
      </c>
    </row>
    <row r="36" spans="2:3" x14ac:dyDescent="0.25">
      <c r="B36" t="s">
        <v>293</v>
      </c>
      <c r="C36" t="s">
        <v>710</v>
      </c>
    </row>
    <row r="37" spans="2:3" x14ac:dyDescent="0.25">
      <c r="B37" t="s">
        <v>297</v>
      </c>
      <c r="C37" t="s">
        <v>711</v>
      </c>
    </row>
    <row r="38" spans="2:3" x14ac:dyDescent="0.25">
      <c r="B38" t="s">
        <v>298</v>
      </c>
      <c r="C38" t="s">
        <v>712</v>
      </c>
    </row>
    <row r="39" spans="2:3" x14ac:dyDescent="0.25">
      <c r="B39" t="s">
        <v>299</v>
      </c>
      <c r="C39" t="s">
        <v>713</v>
      </c>
    </row>
    <row r="40" spans="2:3" x14ac:dyDescent="0.25">
      <c r="B40" t="s">
        <v>301</v>
      </c>
      <c r="C40" t="s">
        <v>714</v>
      </c>
    </row>
    <row r="41" spans="2:3" x14ac:dyDescent="0.25">
      <c r="B41" t="s">
        <v>142</v>
      </c>
      <c r="C41" t="s">
        <v>715</v>
      </c>
    </row>
    <row r="42" spans="2:3" x14ac:dyDescent="0.25">
      <c r="B42" t="s">
        <v>305</v>
      </c>
      <c r="C42" t="s">
        <v>716</v>
      </c>
    </row>
    <row r="43" spans="2:3" x14ac:dyDescent="0.25">
      <c r="B43" t="s">
        <v>306</v>
      </c>
      <c r="C43" t="s">
        <v>717</v>
      </c>
    </row>
    <row r="44" spans="2:3" x14ac:dyDescent="0.25">
      <c r="B44" t="s">
        <v>307</v>
      </c>
      <c r="C44" t="s">
        <v>718</v>
      </c>
    </row>
    <row r="45" spans="2:3" x14ac:dyDescent="0.25">
      <c r="B45" t="s">
        <v>835</v>
      </c>
      <c r="C45" t="s">
        <v>719</v>
      </c>
    </row>
    <row r="46" spans="2:3" x14ac:dyDescent="0.25">
      <c r="B46" t="s">
        <v>317</v>
      </c>
      <c r="C46" t="s">
        <v>720</v>
      </c>
    </row>
    <row r="47" spans="2:3" x14ac:dyDescent="0.25">
      <c r="B47" t="s">
        <v>329</v>
      </c>
      <c r="C47" t="s">
        <v>721</v>
      </c>
    </row>
    <row r="48" spans="2:3" x14ac:dyDescent="0.25">
      <c r="B48" t="s">
        <v>331</v>
      </c>
      <c r="C48" t="s">
        <v>722</v>
      </c>
    </row>
    <row r="49" spans="2:3" x14ac:dyDescent="0.25">
      <c r="B49" t="s">
        <v>332</v>
      </c>
      <c r="C49" t="s">
        <v>723</v>
      </c>
    </row>
    <row r="50" spans="2:3" x14ac:dyDescent="0.25">
      <c r="B50" t="s">
        <v>333</v>
      </c>
      <c r="C50" t="s">
        <v>724</v>
      </c>
    </row>
    <row r="51" spans="2:3" x14ac:dyDescent="0.25">
      <c r="B51" t="s">
        <v>340</v>
      </c>
      <c r="C51" t="s">
        <v>725</v>
      </c>
    </row>
    <row r="52" spans="2:3" x14ac:dyDescent="0.25">
      <c r="B52" t="s">
        <v>341</v>
      </c>
      <c r="C52" t="s">
        <v>726</v>
      </c>
    </row>
    <row r="53" spans="2:3" x14ac:dyDescent="0.25">
      <c r="B53" t="s">
        <v>351</v>
      </c>
      <c r="C53" t="s">
        <v>727</v>
      </c>
    </row>
    <row r="54" spans="2:3" x14ac:dyDescent="0.25">
      <c r="B54" t="s">
        <v>353</v>
      </c>
      <c r="C54" t="s">
        <v>728</v>
      </c>
    </row>
    <row r="55" spans="2:3" x14ac:dyDescent="0.25">
      <c r="B55" t="s">
        <v>359</v>
      </c>
      <c r="C55" t="s">
        <v>729</v>
      </c>
    </row>
    <row r="56" spans="2:3" x14ac:dyDescent="0.25">
      <c r="B56" t="s">
        <v>360</v>
      </c>
      <c r="C56" t="s">
        <v>730</v>
      </c>
    </row>
    <row r="57" spans="2:3" x14ac:dyDescent="0.25">
      <c r="B57" s="5" t="s">
        <v>816</v>
      </c>
      <c r="C57" t="s">
        <v>731</v>
      </c>
    </row>
    <row r="58" spans="2:3" x14ac:dyDescent="0.25">
      <c r="B58" t="s">
        <v>682</v>
      </c>
      <c r="C58" t="s">
        <v>732</v>
      </c>
    </row>
    <row r="59" spans="2:3" x14ac:dyDescent="0.25">
      <c r="B59" t="s">
        <v>836</v>
      </c>
      <c r="C59" t="s">
        <v>733</v>
      </c>
    </row>
    <row r="60" spans="2:3" x14ac:dyDescent="0.25">
      <c r="B60" t="s">
        <v>371</v>
      </c>
      <c r="C60" t="s">
        <v>734</v>
      </c>
    </row>
    <row r="61" spans="2:3" x14ac:dyDescent="0.25">
      <c r="B61" t="s">
        <v>374</v>
      </c>
      <c r="C61" t="s">
        <v>735</v>
      </c>
    </row>
    <row r="62" spans="2:3" x14ac:dyDescent="0.25">
      <c r="B62" t="s">
        <v>378</v>
      </c>
      <c r="C62" t="s">
        <v>736</v>
      </c>
    </row>
    <row r="63" spans="2:3" x14ac:dyDescent="0.25">
      <c r="B63" t="s">
        <v>382</v>
      </c>
      <c r="C63" t="s">
        <v>737</v>
      </c>
    </row>
    <row r="64" spans="2:3" x14ac:dyDescent="0.25">
      <c r="B64" t="s">
        <v>383</v>
      </c>
      <c r="C64" t="s">
        <v>738</v>
      </c>
    </row>
    <row r="65" spans="2:3" x14ac:dyDescent="0.25">
      <c r="B65" t="s">
        <v>397</v>
      </c>
      <c r="C65" t="s">
        <v>739</v>
      </c>
    </row>
    <row r="66" spans="2:3" x14ac:dyDescent="0.25">
      <c r="B66" t="s">
        <v>398</v>
      </c>
      <c r="C66" t="s">
        <v>740</v>
      </c>
    </row>
    <row r="67" spans="2:3" x14ac:dyDescent="0.25">
      <c r="B67" t="s">
        <v>402</v>
      </c>
      <c r="C67" t="s">
        <v>741</v>
      </c>
    </row>
    <row r="68" spans="2:3" x14ac:dyDescent="0.25">
      <c r="B68" t="s">
        <v>407</v>
      </c>
      <c r="C68" t="s">
        <v>742</v>
      </c>
    </row>
    <row r="69" spans="2:3" x14ac:dyDescent="0.25">
      <c r="B69" t="s">
        <v>421</v>
      </c>
      <c r="C69" t="s">
        <v>743</v>
      </c>
    </row>
    <row r="70" spans="2:3" x14ac:dyDescent="0.25">
      <c r="B70" t="s">
        <v>423</v>
      </c>
      <c r="C70" t="s">
        <v>744</v>
      </c>
    </row>
    <row r="71" spans="2:3" x14ac:dyDescent="0.25">
      <c r="B71" t="s">
        <v>428</v>
      </c>
      <c r="C71" t="s">
        <v>745</v>
      </c>
    </row>
    <row r="72" spans="2:3" x14ac:dyDescent="0.25">
      <c r="B72" t="s">
        <v>430</v>
      </c>
      <c r="C72" t="s">
        <v>746</v>
      </c>
    </row>
    <row r="73" spans="2:3" x14ac:dyDescent="0.25">
      <c r="B73" t="s">
        <v>432</v>
      </c>
      <c r="C73" t="s">
        <v>747</v>
      </c>
    </row>
    <row r="74" spans="2:3" x14ac:dyDescent="0.25">
      <c r="B74" t="s">
        <v>438</v>
      </c>
      <c r="C74" t="s">
        <v>748</v>
      </c>
    </row>
    <row r="75" spans="2:3" x14ac:dyDescent="0.25">
      <c r="B75" t="s">
        <v>443</v>
      </c>
      <c r="C75" t="s">
        <v>749</v>
      </c>
    </row>
    <row r="76" spans="2:3" x14ac:dyDescent="0.25">
      <c r="B76" t="s">
        <v>444</v>
      </c>
      <c r="C76" t="s">
        <v>750</v>
      </c>
    </row>
    <row r="77" spans="2:3" x14ac:dyDescent="0.25">
      <c r="B77" t="s">
        <v>446</v>
      </c>
      <c r="C77" t="s">
        <v>751</v>
      </c>
    </row>
    <row r="78" spans="2:3" x14ac:dyDescent="0.25">
      <c r="B78" t="s">
        <v>453</v>
      </c>
      <c r="C78" t="s">
        <v>752</v>
      </c>
    </row>
    <row r="79" spans="2:3" x14ac:dyDescent="0.25">
      <c r="B79" t="s">
        <v>456</v>
      </c>
      <c r="C79" t="s">
        <v>753</v>
      </c>
    </row>
    <row r="80" spans="2:3" x14ac:dyDescent="0.25">
      <c r="B80" t="s">
        <v>458</v>
      </c>
      <c r="C80" t="s">
        <v>754</v>
      </c>
    </row>
    <row r="81" spans="2:3" x14ac:dyDescent="0.25">
      <c r="B81" t="s">
        <v>462</v>
      </c>
      <c r="C81" t="s">
        <v>755</v>
      </c>
    </row>
    <row r="82" spans="2:3" x14ac:dyDescent="0.25">
      <c r="B82" t="s">
        <v>467</v>
      </c>
      <c r="C82" t="s">
        <v>756</v>
      </c>
    </row>
    <row r="83" spans="2:3" x14ac:dyDescent="0.25">
      <c r="B83" t="s">
        <v>472</v>
      </c>
      <c r="C83" t="s">
        <v>757</v>
      </c>
    </row>
    <row r="84" spans="2:3" x14ac:dyDescent="0.25">
      <c r="B84" t="s">
        <v>474</v>
      </c>
      <c r="C84" t="s">
        <v>758</v>
      </c>
    </row>
    <row r="85" spans="2:3" x14ac:dyDescent="0.25">
      <c r="B85" t="s">
        <v>479</v>
      </c>
      <c r="C85" t="s">
        <v>759</v>
      </c>
    </row>
    <row r="86" spans="2:3" x14ac:dyDescent="0.25">
      <c r="B86" t="s">
        <v>484</v>
      </c>
      <c r="C86" t="s">
        <v>760</v>
      </c>
    </row>
    <row r="87" spans="2:3" x14ac:dyDescent="0.25">
      <c r="B87" t="s">
        <v>486</v>
      </c>
      <c r="C87" t="s">
        <v>761</v>
      </c>
    </row>
    <row r="88" spans="2:3" x14ac:dyDescent="0.25">
      <c r="B88" t="s">
        <v>487</v>
      </c>
      <c r="C88" t="s">
        <v>762</v>
      </c>
    </row>
    <row r="89" spans="2:3" x14ac:dyDescent="0.25">
      <c r="B89" t="s">
        <v>489</v>
      </c>
      <c r="C89" s="5" t="s">
        <v>763</v>
      </c>
    </row>
    <row r="90" spans="2:3" x14ac:dyDescent="0.25">
      <c r="B90" t="s">
        <v>493</v>
      </c>
      <c r="C90" s="5" t="s">
        <v>764</v>
      </c>
    </row>
    <row r="91" spans="2:3" x14ac:dyDescent="0.25">
      <c r="B91" t="s">
        <v>496</v>
      </c>
      <c r="C91" s="5" t="s">
        <v>765</v>
      </c>
    </row>
    <row r="92" spans="2:3" x14ac:dyDescent="0.25">
      <c r="B92" t="s">
        <v>497</v>
      </c>
      <c r="C92" s="5" t="s">
        <v>766</v>
      </c>
    </row>
    <row r="93" spans="2:3" x14ac:dyDescent="0.25">
      <c r="B93" t="s">
        <v>498</v>
      </c>
      <c r="C93" s="5" t="s">
        <v>767</v>
      </c>
    </row>
    <row r="94" spans="2:3" x14ac:dyDescent="0.25">
      <c r="B94" t="s">
        <v>515</v>
      </c>
      <c r="C94" s="5" t="s">
        <v>768</v>
      </c>
    </row>
    <row r="95" spans="2:3" x14ac:dyDescent="0.25">
      <c r="B95" t="s">
        <v>521</v>
      </c>
      <c r="C95" s="5" t="s">
        <v>769</v>
      </c>
    </row>
    <row r="96" spans="2:3" x14ac:dyDescent="0.25">
      <c r="B96" t="s">
        <v>526</v>
      </c>
      <c r="C96" s="5" t="s">
        <v>770</v>
      </c>
    </row>
    <row r="97" spans="2:3" x14ac:dyDescent="0.25">
      <c r="B97" t="s">
        <v>529</v>
      </c>
      <c r="C97" s="5" t="s">
        <v>771</v>
      </c>
    </row>
    <row r="98" spans="2:3" x14ac:dyDescent="0.25">
      <c r="B98" t="s">
        <v>531</v>
      </c>
      <c r="C98" s="5" t="s">
        <v>772</v>
      </c>
    </row>
    <row r="99" spans="2:3" x14ac:dyDescent="0.25">
      <c r="B99" t="s">
        <v>534</v>
      </c>
      <c r="C99" s="5" t="s">
        <v>773</v>
      </c>
    </row>
    <row r="100" spans="2:3" x14ac:dyDescent="0.25">
      <c r="B100" t="s">
        <v>286</v>
      </c>
      <c r="C100" s="5" t="s">
        <v>774</v>
      </c>
    </row>
    <row r="101" spans="2:3" x14ac:dyDescent="0.25">
      <c r="B101" t="s">
        <v>539</v>
      </c>
      <c r="C101" s="5" t="s">
        <v>775</v>
      </c>
    </row>
    <row r="102" spans="2:3" x14ac:dyDescent="0.25">
      <c r="B102" t="s">
        <v>545</v>
      </c>
      <c r="C102" s="5" t="s">
        <v>776</v>
      </c>
    </row>
    <row r="103" spans="2:3" x14ac:dyDescent="0.25">
      <c r="B103" t="s">
        <v>553</v>
      </c>
      <c r="C103" s="5" t="s">
        <v>777</v>
      </c>
    </row>
    <row r="104" spans="2:3" x14ac:dyDescent="0.25">
      <c r="B104" t="s">
        <v>554</v>
      </c>
      <c r="C104" s="5" t="s">
        <v>778</v>
      </c>
    </row>
    <row r="105" spans="2:3" x14ac:dyDescent="0.25">
      <c r="B105" t="s">
        <v>559</v>
      </c>
      <c r="C105" s="5" t="s">
        <v>779</v>
      </c>
    </row>
    <row r="106" spans="2:3" x14ac:dyDescent="0.25">
      <c r="B106" t="s">
        <v>561</v>
      </c>
      <c r="C106" s="5" t="s">
        <v>780</v>
      </c>
    </row>
    <row r="107" spans="2:3" x14ac:dyDescent="0.25">
      <c r="B107" s="5" t="s">
        <v>838</v>
      </c>
      <c r="C107" s="5" t="s">
        <v>781</v>
      </c>
    </row>
    <row r="108" spans="2:3" x14ac:dyDescent="0.25">
      <c r="B108" t="s">
        <v>566</v>
      </c>
      <c r="C108" s="5" t="s">
        <v>782</v>
      </c>
    </row>
    <row r="109" spans="2:3" x14ac:dyDescent="0.25">
      <c r="B109" t="s">
        <v>585</v>
      </c>
      <c r="C109" s="5" t="s">
        <v>783</v>
      </c>
    </row>
    <row r="110" spans="2:3" x14ac:dyDescent="0.25">
      <c r="B110" t="s">
        <v>587</v>
      </c>
      <c r="C110" s="5" t="s">
        <v>784</v>
      </c>
    </row>
    <row r="111" spans="2:3" x14ac:dyDescent="0.25">
      <c r="B111" t="s">
        <v>590</v>
      </c>
      <c r="C111" s="5" t="s">
        <v>785</v>
      </c>
    </row>
    <row r="112" spans="2:3" x14ac:dyDescent="0.25">
      <c r="B112" t="s">
        <v>596</v>
      </c>
      <c r="C112" s="5" t="s">
        <v>786</v>
      </c>
    </row>
    <row r="113" spans="2:3" x14ac:dyDescent="0.25">
      <c r="B113" t="s">
        <v>597</v>
      </c>
      <c r="C113" s="5" t="s">
        <v>787</v>
      </c>
    </row>
    <row r="114" spans="2:3" x14ac:dyDescent="0.25">
      <c r="B114" t="s">
        <v>607</v>
      </c>
      <c r="C114" s="5" t="s">
        <v>788</v>
      </c>
    </row>
    <row r="115" spans="2:3" x14ac:dyDescent="0.25">
      <c r="B115" t="s">
        <v>621</v>
      </c>
      <c r="C115" s="5" t="s">
        <v>789</v>
      </c>
    </row>
    <row r="116" spans="2:3" x14ac:dyDescent="0.25">
      <c r="B116" t="s">
        <v>622</v>
      </c>
      <c r="C116" s="5" t="s">
        <v>790</v>
      </c>
    </row>
    <row r="117" spans="2:3" x14ac:dyDescent="0.25">
      <c r="B117" t="s">
        <v>623</v>
      </c>
      <c r="C117" s="5" t="s">
        <v>791</v>
      </c>
    </row>
    <row r="118" spans="2:3" x14ac:dyDescent="0.25">
      <c r="B118" t="s">
        <v>624</v>
      </c>
      <c r="C118" s="5" t="s">
        <v>792</v>
      </c>
    </row>
    <row r="119" spans="2:3" x14ac:dyDescent="0.25">
      <c r="B119" t="s">
        <v>460</v>
      </c>
      <c r="C119" s="5" t="s">
        <v>793</v>
      </c>
    </row>
    <row r="120" spans="2:3" x14ac:dyDescent="0.25">
      <c r="B120" t="s">
        <v>629</v>
      </c>
      <c r="C120" s="5" t="s">
        <v>794</v>
      </c>
    </row>
    <row r="121" spans="2:3" x14ac:dyDescent="0.25">
      <c r="B121" t="s">
        <v>630</v>
      </c>
      <c r="C121" s="5" t="s">
        <v>795</v>
      </c>
    </row>
    <row r="122" spans="2:3" x14ac:dyDescent="0.25">
      <c r="B122" t="s">
        <v>837</v>
      </c>
      <c r="C122" s="5" t="s">
        <v>839</v>
      </c>
    </row>
    <row r="123" spans="2:3" x14ac:dyDescent="0.25">
      <c r="B123" t="s">
        <v>631</v>
      </c>
      <c r="C123" s="5" t="s">
        <v>796</v>
      </c>
    </row>
    <row r="124" spans="2:3" x14ac:dyDescent="0.25">
      <c r="B124" t="s">
        <v>636</v>
      </c>
      <c r="C124" s="5" t="s">
        <v>797</v>
      </c>
    </row>
    <row r="125" spans="2:3" x14ac:dyDescent="0.25">
      <c r="B125" t="s">
        <v>638</v>
      </c>
      <c r="C125" s="5" t="s">
        <v>798</v>
      </c>
    </row>
    <row r="126" spans="2:3" x14ac:dyDescent="0.25">
      <c r="B126" t="s">
        <v>644</v>
      </c>
      <c r="C126" s="5" t="s">
        <v>799</v>
      </c>
    </row>
    <row r="127" spans="2:3" x14ac:dyDescent="0.25">
      <c r="B127" t="s">
        <v>646</v>
      </c>
      <c r="C127" s="5" t="s">
        <v>800</v>
      </c>
    </row>
    <row r="128" spans="2:3" x14ac:dyDescent="0.25">
      <c r="B128" t="s">
        <v>650</v>
      </c>
      <c r="C128" s="5" t="s">
        <v>801</v>
      </c>
    </row>
    <row r="129" spans="2:3" x14ac:dyDescent="0.25">
      <c r="B129" t="s">
        <v>659</v>
      </c>
      <c r="C129" s="5" t="s">
        <v>802</v>
      </c>
    </row>
    <row r="130" spans="2:3" x14ac:dyDescent="0.25">
      <c r="B130" t="s">
        <v>661</v>
      </c>
      <c r="C130" s="5" t="s">
        <v>803</v>
      </c>
    </row>
    <row r="131" spans="2:3" x14ac:dyDescent="0.25">
      <c r="B131" t="s">
        <v>666</v>
      </c>
      <c r="C131" s="5" t="s">
        <v>804</v>
      </c>
    </row>
    <row r="132" spans="2:3" x14ac:dyDescent="0.25">
      <c r="B132" t="s">
        <v>673</v>
      </c>
      <c r="C132" s="5" t="s">
        <v>805</v>
      </c>
    </row>
    <row r="133" spans="2:3" x14ac:dyDescent="0.25">
      <c r="B133" t="s">
        <v>679</v>
      </c>
      <c r="C133" s="5" t="s">
        <v>806</v>
      </c>
    </row>
    <row r="134" spans="2:3" x14ac:dyDescent="0.25">
      <c r="B134" t="s">
        <v>362</v>
      </c>
      <c r="C134" s="5" t="s">
        <v>807</v>
      </c>
    </row>
  </sheetData>
  <sortState xmlns:xlrd2="http://schemas.microsoft.com/office/spreadsheetml/2017/richdata2" ref="BH3:BH7">
    <sortCondition ref="BH3"/>
  </sortState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148</vt:i4>
      </vt:variant>
    </vt:vector>
  </HeadingPairs>
  <TitlesOfParts>
    <vt:vector size="153" baseType="lpstr">
      <vt:lpstr>Instructions</vt:lpstr>
      <vt:lpstr>Form</vt:lpstr>
      <vt:lpstr>2020 Fees Table</vt:lpstr>
      <vt:lpstr>NL table</vt:lpstr>
      <vt:lpstr>Benefice</vt:lpstr>
      <vt:lpstr>abbotsbury</vt:lpstr>
      <vt:lpstr>alderholt</vt:lpstr>
      <vt:lpstr>aldhelm</vt:lpstr>
      <vt:lpstr>amesbury</vt:lpstr>
      <vt:lpstr>amount</vt:lpstr>
      <vt:lpstr>atworth</vt:lpstr>
      <vt:lpstr>Avon_River</vt:lpstr>
      <vt:lpstr>baptism</vt:lpstr>
      <vt:lpstr>bartholomew</vt:lpstr>
      <vt:lpstr>Beaminster</vt:lpstr>
      <vt:lpstr>bemerton</vt:lpstr>
      <vt:lpstr>benefice</vt:lpstr>
      <vt:lpstr>benefice2</vt:lpstr>
      <vt:lpstr>blandford</vt:lpstr>
      <vt:lpstr>bourne_valley</vt:lpstr>
      <vt:lpstr>bradfordoa</vt:lpstr>
      <vt:lpstr>branksome_park</vt:lpstr>
      <vt:lpstr>branksome_sta</vt:lpstr>
      <vt:lpstr>branksome_stc</vt:lpstr>
      <vt:lpstr>bratton</vt:lpstr>
      <vt:lpstr>bride_valley</vt:lpstr>
      <vt:lpstr>bridge_parishes</vt:lpstr>
      <vt:lpstr>bridport</vt:lpstr>
      <vt:lpstr>broadstone</vt:lpstr>
      <vt:lpstr>broughton_g</vt:lpstr>
      <vt:lpstr>buckland</vt:lpstr>
      <vt:lpstr>canalside</vt:lpstr>
      <vt:lpstr>canford_cliffs</vt:lpstr>
      <vt:lpstr>canford_heath</vt:lpstr>
      <vt:lpstr>canford_magna</vt:lpstr>
      <vt:lpstr>cannings</vt:lpstr>
      <vt:lpstr>chalke</vt:lpstr>
      <vt:lpstr>charminster</vt:lpstr>
      <vt:lpstr>chase</vt:lpstr>
      <vt:lpstr>chickerell</vt:lpstr>
      <vt:lpstr>clarendon</vt:lpstr>
      <vt:lpstr>cley</vt:lpstr>
      <vt:lpstr>colehill</vt:lpstr>
      <vt:lpstr>corf_m</vt:lpstr>
      <vt:lpstr>creekmoor</vt:lpstr>
      <vt:lpstr>devizes_j_m</vt:lpstr>
      <vt:lpstr>devizes_p</vt:lpstr>
      <vt:lpstr>dorchester</vt:lpstr>
      <vt:lpstr>downlands</vt:lpstr>
      <vt:lpstr>eggardon</vt:lpstr>
      <vt:lpstr>ensbury</vt:lpstr>
      <vt:lpstr>fees</vt:lpstr>
      <vt:lpstr>fisherton</vt:lpstr>
      <vt:lpstr>forest</vt:lpstr>
      <vt:lpstr>funerals</vt:lpstr>
      <vt:lpstr>gillingham</vt:lpstr>
      <vt:lpstr>golden</vt:lpstr>
      <vt:lpstr>hampreston</vt:lpstr>
      <vt:lpstr>hamworthy</vt:lpstr>
      <vt:lpstr>harnham</vt:lpstr>
      <vt:lpstr>hazelbury</vt:lpstr>
      <vt:lpstr>heatherlands</vt:lpstr>
      <vt:lpstr>iwerne</vt:lpstr>
      <vt:lpstr>kennet</vt:lpstr>
      <vt:lpstr>kinson</vt:lpstr>
      <vt:lpstr>lavingtons</vt:lpstr>
      <vt:lpstr>lilliput</vt:lpstr>
      <vt:lpstr>longfleet</vt:lpstr>
      <vt:lpstr>ludgershall</vt:lpstr>
      <vt:lpstr>lulworths</vt:lpstr>
      <vt:lpstr>lyneham</vt:lpstr>
      <vt:lpstr>lytchetts</vt:lpstr>
      <vt:lpstr>marden</vt:lpstr>
      <vt:lpstr>marlborough</vt:lpstr>
      <vt:lpstr>marnhull</vt:lpstr>
      <vt:lpstr>marriage</vt:lpstr>
      <vt:lpstr>Marriages</vt:lpstr>
      <vt:lpstr>melbury</vt:lpstr>
      <vt:lpstr>melksham</vt:lpstr>
      <vt:lpstr>mere</vt:lpstr>
      <vt:lpstr>monuments</vt:lpstr>
      <vt:lpstr>moors</vt:lpstr>
      <vt:lpstr>moreton</vt:lpstr>
      <vt:lpstr>n_bradford</vt:lpstr>
      <vt:lpstr>n_bradley</vt:lpstr>
      <vt:lpstr>nadder</vt:lpstr>
      <vt:lpstr>NL_CODES</vt:lpstr>
      <vt:lpstr>oakdale</vt:lpstr>
      <vt:lpstr>okeford</vt:lpstr>
      <vt:lpstr>oldbury</vt:lpstr>
      <vt:lpstr>Parishes</vt:lpstr>
      <vt:lpstr>parkstone_l</vt:lpstr>
      <vt:lpstr>parkstone_p</vt:lpstr>
      <vt:lpstr>parley</vt:lpstr>
      <vt:lpstr>pewsey</vt:lpstr>
      <vt:lpstr>piddle</vt:lpstr>
      <vt:lpstr>pimperne</vt:lpstr>
      <vt:lpstr>poole</vt:lpstr>
      <vt:lpstr>portland</vt:lpstr>
      <vt:lpstr>'2020 Fees Table'!Print_Area</vt:lpstr>
      <vt:lpstr>Form!Print_Area</vt:lpstr>
      <vt:lpstr>Instructions!Print_Area</vt:lpstr>
      <vt:lpstr>Form!Print_Titles</vt:lpstr>
      <vt:lpstr>puddletown</vt:lpstr>
      <vt:lpstr>queen</vt:lpstr>
      <vt:lpstr>quintet</vt:lpstr>
      <vt:lpstr>radipole</vt:lpstr>
      <vt:lpstr>red_post</vt:lpstr>
      <vt:lpstr>ridgeway</vt:lpstr>
      <vt:lpstr>rowde_bromham</vt:lpstr>
      <vt:lpstr>rwb</vt:lpstr>
      <vt:lpstr>savernake</vt:lpstr>
      <vt:lpstr>sbury_f</vt:lpstr>
      <vt:lpstr>sbury_m</vt:lpstr>
      <vt:lpstr>sbury_M_a</vt:lpstr>
      <vt:lpstr>sbury_plain</vt:lpstr>
      <vt:lpstr>sbury_t</vt:lpstr>
      <vt:lpstr>searches</vt:lpstr>
      <vt:lpstr>shaftesbury</vt:lpstr>
      <vt:lpstr>sherborne</vt:lpstr>
      <vt:lpstr>sixpenny</vt:lpstr>
      <vt:lpstr>southbroom</vt:lpstr>
      <vt:lpstr>spetisbury</vt:lpstr>
      <vt:lpstr>spire</vt:lpstr>
      <vt:lpstr>stour</vt:lpstr>
      <vt:lpstr>studley</vt:lpstr>
      <vt:lpstr>sturminster</vt:lpstr>
      <vt:lpstr>swanage</vt:lpstr>
      <vt:lpstr>talbot</vt:lpstr>
      <vt:lpstr>three</vt:lpstr>
      <vt:lpstr>till</vt:lpstr>
      <vt:lpstr>trowbridge_j</vt:lpstr>
      <vt:lpstr>trowbridge_t</vt:lpstr>
      <vt:lpstr>u_stour</vt:lpstr>
      <vt:lpstr>verwood</vt:lpstr>
      <vt:lpstr>wareham</vt:lpstr>
      <vt:lpstr>warminster</vt:lpstr>
      <vt:lpstr>watercombe</vt:lpstr>
      <vt:lpstr>wellsprings</vt:lpstr>
      <vt:lpstr>were</vt:lpstr>
      <vt:lpstr>west_p</vt:lpstr>
      <vt:lpstr>weymouth_ht</vt:lpstr>
      <vt:lpstr>weymouth_p</vt:lpstr>
      <vt:lpstr>weymouth_r</vt:lpstr>
      <vt:lpstr>white_horse</vt:lpstr>
      <vt:lpstr>whitton</vt:lpstr>
      <vt:lpstr>wilton</vt:lpstr>
      <vt:lpstr>wimborne</vt:lpstr>
      <vt:lpstr>wimborne_m</vt:lpstr>
      <vt:lpstr>winterborne</vt:lpstr>
      <vt:lpstr>woodford</vt:lpstr>
      <vt:lpstr>wyke</vt:lpstr>
      <vt:lpstr>wylye</vt:lpstr>
    </vt:vector>
  </TitlesOfParts>
  <Company>Salisbury DBF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Wheeler</dc:creator>
  <cp:lastModifiedBy>Olivia Otieno</cp:lastModifiedBy>
  <cp:lastPrinted>2019-12-16T09:36:12Z</cp:lastPrinted>
  <dcterms:created xsi:type="dcterms:W3CDTF">2004-03-10T13:57:42Z</dcterms:created>
  <dcterms:modified xsi:type="dcterms:W3CDTF">2020-05-07T09:10:00Z</dcterms:modified>
</cp:coreProperties>
</file>